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6" yWindow="252" windowWidth="15456" windowHeight="10320"/>
  </bookViews>
  <sheets>
    <sheet name="ДЧБ" sheetId="3" r:id="rId1"/>
    <sheet name="Лист1" sheetId="4" r:id="rId2"/>
  </sheets>
  <definedNames>
    <definedName name="APPT" localSheetId="0">ДЧБ!#REF!</definedName>
    <definedName name="FIO" localSheetId="0">ДЧБ!#REF!</definedName>
    <definedName name="SIGN" localSheetId="0">ДЧБ!#REF!</definedName>
    <definedName name="_xlnm.Print_Titles" localSheetId="0">ДЧБ!$4:$4</definedName>
  </definedNames>
  <calcPr calcId="145621"/>
</workbook>
</file>

<file path=xl/calcChain.xml><?xml version="1.0" encoding="utf-8"?>
<calcChain xmlns="http://schemas.openxmlformats.org/spreadsheetml/2006/main">
  <c r="E226" i="3" l="1"/>
  <c r="E227" i="3"/>
  <c r="E25" i="3" l="1"/>
  <c r="E35" i="3"/>
  <c r="E36" i="3"/>
  <c r="E32" i="3"/>
  <c r="E33" i="3"/>
  <c r="G72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6" i="3"/>
  <c r="G211" i="3"/>
  <c r="G239" i="3"/>
  <c r="G240" i="3"/>
  <c r="G241" i="3"/>
  <c r="E72" i="3"/>
  <c r="E74" i="3"/>
  <c r="F44" i="3"/>
  <c r="D44" i="3"/>
  <c r="C44" i="3"/>
  <c r="E48" i="3"/>
  <c r="E49" i="3"/>
  <c r="D153" i="3" l="1"/>
  <c r="C153" i="3"/>
  <c r="D177" i="3"/>
  <c r="C177" i="3"/>
  <c r="E186" i="3"/>
  <c r="F128" i="3"/>
  <c r="G32" i="3"/>
  <c r="C83" i="3" l="1"/>
  <c r="D50" i="3"/>
  <c r="C50" i="3"/>
  <c r="G142" i="3"/>
  <c r="F83" i="3"/>
  <c r="F72" i="3"/>
  <c r="G110" i="3" l="1"/>
  <c r="G111" i="3"/>
  <c r="G112" i="3"/>
  <c r="G113" i="3"/>
  <c r="G114" i="3"/>
  <c r="G115" i="3"/>
  <c r="G116" i="3"/>
  <c r="G117" i="3"/>
  <c r="G118" i="3"/>
  <c r="G119" i="3"/>
  <c r="G120" i="3"/>
  <c r="G121" i="3"/>
  <c r="G122" i="3"/>
  <c r="G152" i="3"/>
  <c r="D128" i="3" l="1"/>
  <c r="C128" i="3"/>
  <c r="F153" i="3" l="1"/>
  <c r="G153" i="3" s="1"/>
  <c r="G57" i="3" l="1"/>
  <c r="G7" i="3"/>
  <c r="G8" i="3"/>
  <c r="G9" i="3"/>
  <c r="G10" i="3"/>
  <c r="G12" i="3"/>
  <c r="G13" i="3"/>
  <c r="G14" i="3"/>
  <c r="G15" i="3"/>
  <c r="G17" i="3"/>
  <c r="G18" i="3"/>
  <c r="G19" i="3"/>
  <c r="G21" i="3"/>
  <c r="G22" i="3"/>
  <c r="G24" i="3"/>
  <c r="G25" i="3"/>
  <c r="G28" i="3"/>
  <c r="G29" i="3"/>
  <c r="G30" i="3"/>
  <c r="G31" i="3"/>
  <c r="G33" i="3"/>
  <c r="G34" i="3"/>
  <c r="G35" i="3"/>
  <c r="G38" i="3"/>
  <c r="G39" i="3"/>
  <c r="G40" i="3"/>
  <c r="G41" i="3"/>
  <c r="G42" i="3"/>
  <c r="G43" i="3"/>
  <c r="G45" i="3"/>
  <c r="G47" i="3"/>
  <c r="G51" i="3"/>
  <c r="G52" i="3"/>
  <c r="G53" i="3"/>
  <c r="G56" i="3"/>
  <c r="G58" i="3"/>
  <c r="G63" i="3"/>
  <c r="G65" i="3"/>
  <c r="G66" i="3"/>
  <c r="G68" i="3"/>
  <c r="G69" i="3"/>
  <c r="G75" i="3"/>
  <c r="G76" i="3"/>
  <c r="G77" i="3"/>
  <c r="G78" i="3"/>
  <c r="G79" i="3"/>
  <c r="G80" i="3"/>
  <c r="G81" i="3"/>
  <c r="G82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9" i="3"/>
  <c r="G127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3" i="3"/>
  <c r="G144" i="3"/>
  <c r="G145" i="3"/>
  <c r="G146" i="3"/>
  <c r="G147" i="3"/>
  <c r="G148" i="3"/>
  <c r="G149" i="3"/>
  <c r="G150" i="3"/>
  <c r="G151" i="3"/>
  <c r="G154" i="3"/>
  <c r="G155" i="3"/>
  <c r="G156" i="3"/>
  <c r="G157" i="3"/>
  <c r="G162" i="3"/>
  <c r="G163" i="3"/>
  <c r="G164" i="3"/>
  <c r="G165" i="3"/>
  <c r="G166" i="3"/>
  <c r="G168" i="3"/>
  <c r="G169" i="3"/>
  <c r="G171" i="3"/>
  <c r="G173" i="3"/>
  <c r="G174" i="3"/>
  <c r="G178" i="3"/>
  <c r="G179" i="3"/>
  <c r="G180" i="3"/>
  <c r="G181" i="3"/>
  <c r="G182" i="3"/>
  <c r="G183" i="3"/>
  <c r="G184" i="3"/>
  <c r="G185" i="3"/>
  <c r="G188" i="3"/>
  <c r="G189" i="3"/>
  <c r="G191" i="3"/>
  <c r="G192" i="3"/>
  <c r="G193" i="3"/>
  <c r="G194" i="3"/>
  <c r="G195" i="3"/>
  <c r="G196" i="3"/>
  <c r="G199" i="3"/>
  <c r="G200" i="3"/>
  <c r="G201" i="3"/>
  <c r="G202" i="3"/>
  <c r="G206" i="3"/>
  <c r="G207" i="3"/>
  <c r="G210" i="3"/>
  <c r="G212" i="3"/>
  <c r="G213" i="3"/>
  <c r="G214" i="3"/>
  <c r="G215" i="3"/>
  <c r="G217" i="3"/>
  <c r="G218" i="3"/>
  <c r="G219" i="3"/>
  <c r="G221" i="3"/>
  <c r="G222" i="3"/>
  <c r="G224" i="3"/>
  <c r="G225" i="3"/>
  <c r="G229" i="3"/>
  <c r="G230" i="3"/>
  <c r="G231" i="3"/>
  <c r="G232" i="3"/>
  <c r="G234" i="3"/>
  <c r="G235" i="3"/>
  <c r="G237" i="3"/>
  <c r="G238" i="3"/>
  <c r="D72" i="3"/>
  <c r="C72" i="3"/>
  <c r="E38" i="3" l="1"/>
  <c r="E39" i="3"/>
  <c r="E40" i="3"/>
  <c r="E41" i="3"/>
  <c r="E42" i="3"/>
  <c r="E43" i="3"/>
  <c r="E45" i="3"/>
  <c r="E47" i="3"/>
  <c r="E51" i="3"/>
  <c r="E52" i="3"/>
  <c r="E53" i="3"/>
  <c r="E56" i="3"/>
  <c r="E57" i="3"/>
  <c r="E58" i="3"/>
  <c r="E59" i="3"/>
  <c r="E61" i="3"/>
  <c r="E63" i="3"/>
  <c r="E64" i="3"/>
  <c r="E65" i="3"/>
  <c r="E66" i="3"/>
  <c r="E75" i="3"/>
  <c r="E76" i="3"/>
  <c r="E77" i="3"/>
  <c r="E78" i="3"/>
  <c r="E79" i="3"/>
  <c r="E80" i="3"/>
  <c r="E81" i="3"/>
  <c r="E82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7" i="3"/>
  <c r="E129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D27" i="3" l="1"/>
  <c r="C27" i="3"/>
  <c r="E27" i="3" l="1"/>
  <c r="E220" i="3"/>
  <c r="E240" i="3"/>
  <c r="E241" i="3"/>
  <c r="E243" i="3"/>
  <c r="D67" i="3" l="1"/>
  <c r="C242" i="3" l="1"/>
  <c r="D216" i="3"/>
  <c r="C216" i="3"/>
  <c r="D83" i="3"/>
  <c r="E83" i="3" l="1"/>
  <c r="E44" i="3" l="1"/>
  <c r="E34" i="3" l="1"/>
  <c r="G83" i="3" l="1"/>
  <c r="D242" i="3"/>
  <c r="E242" i="3" s="1"/>
  <c r="E12" i="3" l="1"/>
  <c r="E13" i="3"/>
  <c r="F203" i="3" l="1"/>
  <c r="E204" i="3" l="1"/>
  <c r="E205" i="3"/>
  <c r="D34" i="4" l="1"/>
  <c r="C29" i="4"/>
  <c r="F67" i="3" l="1"/>
  <c r="G67" i="3" s="1"/>
  <c r="F27" i="3"/>
  <c r="G27" i="3" s="1"/>
  <c r="D226" i="3" l="1"/>
  <c r="C226" i="3"/>
  <c r="E50" i="3" l="1"/>
  <c r="D197" i="3" l="1"/>
  <c r="D37" i="3" l="1"/>
  <c r="E37" i="3" s="1"/>
  <c r="D198" i="3" l="1"/>
  <c r="G198" i="3" s="1"/>
  <c r="C198" i="3"/>
  <c r="C245" i="3" s="1"/>
  <c r="E128" i="3" l="1"/>
  <c r="D245" i="3" l="1"/>
  <c r="D6" i="3" l="1"/>
  <c r="F177" i="3"/>
  <c r="E178" i="3" l="1"/>
  <c r="G177" i="3" l="1"/>
  <c r="C20" i="3" l="1"/>
  <c r="F223" i="3" l="1"/>
  <c r="C236" i="3" l="1"/>
  <c r="D71" i="3" l="1"/>
  <c r="C71" i="3"/>
  <c r="C70" i="3" s="1"/>
  <c r="G128" i="3" l="1"/>
  <c r="F71" i="3"/>
  <c r="F70" i="3" s="1"/>
  <c r="D70" i="3"/>
  <c r="E71" i="3"/>
  <c r="F197" i="3"/>
  <c r="G197" i="3" s="1"/>
  <c r="F37" i="3"/>
  <c r="G37" i="3" s="1"/>
  <c r="E70" i="3" l="1"/>
  <c r="G70" i="3"/>
  <c r="G71" i="3"/>
  <c r="E185" i="3"/>
  <c r="F239" i="3" l="1"/>
  <c r="F236" i="3"/>
  <c r="F233" i="3"/>
  <c r="F228" i="3"/>
  <c r="F216" i="3"/>
  <c r="G216" i="3" s="1"/>
  <c r="F209" i="3"/>
  <c r="F50" i="3"/>
  <c r="G50" i="3" s="1"/>
  <c r="G44" i="3"/>
  <c r="F23" i="3"/>
  <c r="F20" i="3"/>
  <c r="F16" i="3"/>
  <c r="F11" i="3"/>
  <c r="F6" i="3"/>
  <c r="G6" i="3" s="1"/>
  <c r="F244" i="3" l="1"/>
  <c r="F5" i="3"/>
  <c r="F175" i="3" s="1"/>
  <c r="F245" i="3"/>
  <c r="G245" i="3" s="1"/>
  <c r="F246" i="3" l="1"/>
  <c r="D233" i="3" l="1"/>
  <c r="G233" i="3" s="1"/>
  <c r="C233" i="3"/>
  <c r="D236" i="3" l="1"/>
  <c r="G236" i="3" s="1"/>
  <c r="D228" i="3"/>
  <c r="G228" i="3" s="1"/>
  <c r="C228" i="3"/>
  <c r="D223" i="3"/>
  <c r="G223" i="3" s="1"/>
  <c r="C223" i="3"/>
  <c r="D209" i="3"/>
  <c r="G209" i="3" s="1"/>
  <c r="C209" i="3"/>
  <c r="D203" i="3"/>
  <c r="G203" i="3" s="1"/>
  <c r="C203" i="3"/>
  <c r="C197" i="3"/>
  <c r="C244" i="3" l="1"/>
  <c r="E198" i="3" l="1"/>
  <c r="D239" i="3" l="1"/>
  <c r="E239" i="3" s="1"/>
  <c r="E238" i="3"/>
  <c r="E237" i="3"/>
  <c r="E235" i="3"/>
  <c r="E234" i="3"/>
  <c r="E232" i="3"/>
  <c r="E231" i="3"/>
  <c r="E230" i="3"/>
  <c r="E229" i="3"/>
  <c r="E225" i="3"/>
  <c r="E224" i="3"/>
  <c r="E222" i="3"/>
  <c r="E221" i="3"/>
  <c r="E219" i="3"/>
  <c r="E218" i="3"/>
  <c r="E217" i="3"/>
  <c r="E215" i="3"/>
  <c r="E214" i="3"/>
  <c r="E213" i="3"/>
  <c r="E212" i="3"/>
  <c r="E211" i="3"/>
  <c r="E210" i="3"/>
  <c r="E207" i="3"/>
  <c r="E206" i="3"/>
  <c r="E202" i="3"/>
  <c r="E201" i="3"/>
  <c r="E200" i="3"/>
  <c r="E199" i="3"/>
  <c r="E196" i="3"/>
  <c r="E195" i="3"/>
  <c r="E194" i="3"/>
  <c r="E193" i="3"/>
  <c r="E192" i="3"/>
  <c r="E191" i="3"/>
  <c r="E189" i="3"/>
  <c r="E188" i="3"/>
  <c r="E184" i="3"/>
  <c r="E183" i="3"/>
  <c r="E182" i="3"/>
  <c r="E181" i="3"/>
  <c r="E180" i="3"/>
  <c r="E179" i="3"/>
  <c r="D244" i="3" l="1"/>
  <c r="G244" i="3" s="1"/>
  <c r="E209" i="3"/>
  <c r="E216" i="3"/>
  <c r="E233" i="3"/>
  <c r="E236" i="3"/>
  <c r="E177" i="3"/>
  <c r="E223" i="3"/>
  <c r="E197" i="3"/>
  <c r="E245" i="3"/>
  <c r="E228" i="3"/>
  <c r="E203" i="3"/>
  <c r="E244" i="3" l="1"/>
  <c r="E7" i="3"/>
  <c r="E8" i="3"/>
  <c r="E9" i="3"/>
  <c r="E10" i="3"/>
  <c r="E14" i="3"/>
  <c r="E17" i="3"/>
  <c r="E18" i="3"/>
  <c r="E19" i="3"/>
  <c r="E21" i="3"/>
  <c r="E22" i="3"/>
  <c r="E24" i="3"/>
  <c r="E28" i="3"/>
  <c r="E29" i="3"/>
  <c r="E30" i="3"/>
  <c r="E31" i="3"/>
  <c r="D20" i="3" l="1"/>
  <c r="G20" i="3" s="1"/>
  <c r="C37" i="3"/>
  <c r="D23" i="3"/>
  <c r="G23" i="3" s="1"/>
  <c r="C23" i="3"/>
  <c r="E23" i="3" l="1"/>
  <c r="E20" i="3"/>
  <c r="D16" i="3"/>
  <c r="G16" i="3" s="1"/>
  <c r="C16" i="3"/>
  <c r="D11" i="3"/>
  <c r="G11" i="3" s="1"/>
  <c r="C11" i="3"/>
  <c r="C6" i="3"/>
  <c r="D5" i="3" l="1"/>
  <c r="D175" i="3" s="1"/>
  <c r="E11" i="3"/>
  <c r="E6" i="3"/>
  <c r="E16" i="3"/>
  <c r="C5" i="3"/>
  <c r="C175" i="3" s="1"/>
  <c r="D246" i="3" l="1"/>
  <c r="G175" i="3"/>
  <c r="G5" i="3"/>
  <c r="E5" i="3"/>
  <c r="E175" i="3" l="1"/>
</calcChain>
</file>

<file path=xl/sharedStrings.xml><?xml version="1.0" encoding="utf-8"?>
<sst xmlns="http://schemas.openxmlformats.org/spreadsheetml/2006/main" count="463" uniqueCount="407">
  <si>
    <t>Итого</t>
  </si>
  <si>
    <t>КВД</t>
  </si>
  <si>
    <t>Наименование КВД</t>
  </si>
  <si>
    <t>1.00.00.00.0.00.0.000</t>
  </si>
  <si>
    <t>Налоговые и неналоговые доходы</t>
  </si>
  <si>
    <t>1.01.02.00.0.01.0.000</t>
  </si>
  <si>
    <t>Налог на доходы физических лиц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</si>
  <si>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</si>
  <si>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</si>
  <si>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</si>
  <si>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</si>
  <si>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</si>
  <si>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</si>
  <si>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1.01.02.04.0.01.0.000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</si>
  <si>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</si>
  <si>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</si>
  <si>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</si>
  <si>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</si>
  <si>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</si>
  <si>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</si>
  <si>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</si>
  <si>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</si>
  <si>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</si>
  <si>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</si>
  <si>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</si>
  <si>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</t>
  </si>
  <si>
    <t>Налоги на совокупный доход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</si>
  <si>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</si>
  <si>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</si>
  <si>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</si>
  <si>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</si>
  <si>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</si>
  <si>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с применением патентной системы налогообложения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</si>
  <si>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</si>
  <si>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</si>
  <si>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</si>
  <si>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</si>
  <si>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</si>
  <si>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</si>
  <si>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</si>
  <si>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</si>
  <si>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1.08.03.00.0.01.0.000</t>
  </si>
  <si>
    <t>Государственная пошлина по делам, рассматриваемым в судах общей юрисдикции, мировыми судьями</t>
  </si>
  <si>
    <t>1.08.07.00.0.01.0.000</t>
  </si>
  <si>
    <t>Государственная пошлина за государственную регистрацию, а также за совершение прочих юридически значимых действий</t>
  </si>
  <si>
    <t>1.09.00.00.0.00.0.000</t>
  </si>
  <si>
    <t>Задолженность и перерасчеты по отмененным налогам, сборам и иным обязательным платежам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</si>
  <si>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</si>
  <si>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</si>
  <si>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1.11.05.01.2.04.0.000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</si>
  <si>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</si>
  <si>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1.11.05.02.4.04.0.000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</si>
  <si>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 бюджетных и автономных учреждений)</t>
  </si>
  <si>
    <t>1.11.05.03.4.04.0.000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</si>
  <si>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</si>
  <si>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1.11.05.07.4.04.0.000</t>
  </si>
  <si>
    <t>Доходы от сдачи в аренду имущества, составляющего казну городских округов (за исключением земельных участков)</t>
  </si>
  <si>
    <t>1.11.07.01.4.04.0.000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</si>
  <si>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</si>
  <si>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1.11.09.04.4.04.0.100</t>
  </si>
  <si>
    <t>1.12.00.00.0.00.0.000</t>
  </si>
  <si>
    <t>Платежи при пользовании природными ресурсами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</si>
  <si>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</si>
  <si>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</si>
  <si>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</si>
  <si>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</si>
  <si>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</si>
  <si>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</si>
  <si>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</si>
  <si>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</si>
  <si>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</si>
  <si>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ДОХОДЫ ОТ ОКАЗАНИЯ ПЛАТНЫХ УСЛУГ И КОМПЕНСАЦИИ ЗАТРАТ ГОСУДАРСТВА</t>
  </si>
  <si>
    <t>1.14.00.00.0.00.0.000</t>
  </si>
  <si>
    <t>Доходы от продажи материальных и нематериальных активов</t>
  </si>
  <si>
    <t>1.14.02.04.3.04.0.000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</si>
  <si>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</si>
  <si>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1.14.06.01.2.04.0.000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</si>
  <si>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</si>
  <si>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1.16.00.00.0.00.0.000</t>
  </si>
  <si>
    <t>Штрафы, санкции, возмещение ущерба</t>
  </si>
  <si>
    <t>1.16.03.00.0.00.0.000</t>
  </si>
  <si>
    <t>Денежные взыскания (штрафы) за нарушение законодательства о налогах и сборах</t>
  </si>
  <si>
    <t>1.16.06.00.0.01.0.000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</si>
  <si>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</si>
  <si>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1.16.08.00.0.01.0.000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</si>
  <si>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</si>
  <si>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1.16.23.00.0.00.0.000</t>
  </si>
  <si>
    <t>Доходы от возмещения ущерба при возникновении страховых случаев</t>
  </si>
  <si>
    <t>1.16.25.00.0.00.0.000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</si>
  <si>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</si>
  <si>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1.16.28.00.0.01.0.000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</si>
  <si>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</si>
  <si>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1.16.30.00.0.01.0.000</t>
  </si>
  <si>
    <t>Денежные взыскания (штрафы) за административные правонарушения в области дорожного движения</t>
  </si>
  <si>
    <t>1.16.41.00.0.01.0.000</t>
  </si>
  <si>
    <t>Денежные взыскания (штрафы) за нарушение законодательства Российской Федерации об электроэнергетике</t>
  </si>
  <si>
    <t>1.16.43.00.0.01.0.000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</si>
  <si>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</si>
  <si>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1.16.45.00.0.01.0.000</t>
  </si>
  <si>
    <t>Денежные взыскания (штрафы) за нарушения законодательства Российской Федерации о промышленной безопасности</t>
  </si>
  <si>
    <t>1.16.51.00.0.02.0.000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</si>
  <si>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</si>
  <si>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1.16.90.00.0.00.0.000</t>
  </si>
  <si>
    <t>Прочие поступления от денежных взысканий (штрафов) и иных сумм в возмещение ущерба</t>
  </si>
  <si>
    <t>1.17.00.00.0.00.0.000</t>
  </si>
  <si>
    <t>Прочие неналоговые доходы</t>
  </si>
  <si>
    <t>1.17.01.04.0.04.0.000</t>
  </si>
  <si>
    <t>Невыясненные поступления, зачисляемые в бюджеты городских округов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</si>
  <si>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</si>
  <si>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</si>
  <si>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</si>
  <si>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</si>
  <si>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2.02.02.00.0.00.0.000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</si>
  <si>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</si>
  <si>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</si>
  <si>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</si>
  <si>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</si>
  <si>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</si>
  <si>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</si>
  <si>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</si>
  <si>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</si>
  <si>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сбалансированности местных бюджетов муниципальных районов (городских округов) за счет средств субсидии из областного бюджета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</si>
  <si>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 за счет средств субсидии из областного бюджета</t>
  </si>
  <si>
    <t>7024</t>
  </si>
  <si>
    <t>Осуществление переданных органам местного самоуправления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</si>
  <si>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Предоставление субсидий гражданам на оплату жилья и коммунальных услуг за счет средств субвенции из областного бюджета</t>
  </si>
  <si>
    <t>Вознаграждение за труд, причитающееся приемному родителю (патронатному воспитателю) и предоставление мер за счет средств субвенции из областного бюджета</t>
  </si>
  <si>
    <t>Выплата компенсаций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за счет средств субвенции из областного бюджета</t>
  </si>
  <si>
    <t>Выплата пособий по опеке и попечительству за счет средств субвенции из областного бюджета</t>
  </si>
  <si>
    <t>Компенсация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поставляемого населению за счет средств субвенции из областного бюджета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</si>
  <si>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</si>
  <si>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Организационное обеспечение деятельности территориальных административных комиссий за счет средств субвенции из областного бюджета</t>
  </si>
  <si>
    <t>Организация и осуществление государственного жилищного надзора за счет средств субвенции из областного бюджета</t>
  </si>
  <si>
    <t>Организация и осуществление деятельности по опеке и попечительству за счет средств субвенции из областного бюджета</t>
  </si>
  <si>
    <t>Осуществление образовательного процесса муниципальными дошкольными образовательными организациями за счет средств субвенции из областного бюджета</t>
  </si>
  <si>
    <t>Осуществление образовательного процесса муниципальными общеобразовательными организациями за счет средств субвенции из областного бюджета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</si>
  <si>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 за счет средств субвенции из областного бюджета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</si>
  <si>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за счет средств субвенции из областного бюджета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</si>
  <si>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 за счет средств субвенции из областного бюджета</t>
  </si>
  <si>
    <t>Реализация социальных гарантий молодым специалистам, работающим в муниципальных учреждениях, расположенных в сельских поселениях и рабочих поселках Волгоградской области за счет средств субвенции из областного бюджета</t>
  </si>
  <si>
    <t>Создание, исполнение функций и обеспечение деятельности муниципальных комиссий по делам несовершеннолетних и защите их прав за счет средств субвенции из областного бюджета</t>
  </si>
  <si>
    <t>Хранение, комплектование учет и использование архивных документов и архивных фондов, отнесенных к составу архивного фонда Волгоградской области за счет средств субвенции из областного бюджета</t>
  </si>
  <si>
    <t>Комплектование книжных фондов библиотек за счет межбюджетных трансфертов</t>
  </si>
  <si>
    <t>5144</t>
  </si>
  <si>
    <t>%
Исполнения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</si>
  <si>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</si>
  <si>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</si>
  <si>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</si>
  <si>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</si>
  <si>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</si>
  <si>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 т.ч. оплата труда с начислениями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</si>
  <si>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</si>
  <si>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</si>
  <si>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</si>
  <si>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</si>
  <si>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</si>
  <si>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</si>
  <si>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</si>
  <si>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</si>
  <si>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</si>
  <si>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</si>
  <si>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 xml:space="preserve">Из них </t>
  </si>
  <si>
    <t>ЗАГС</t>
  </si>
  <si>
    <t>Учреждения хозяйственного обслуживания</t>
  </si>
  <si>
    <t>Отделы сельских территорий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</si>
  <si>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</si>
  <si>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</si>
  <si>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</si>
  <si>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</si>
  <si>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</si>
  <si>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</si>
  <si>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</si>
  <si>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</si>
  <si>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</si>
  <si>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</si>
  <si>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</si>
  <si>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</si>
  <si>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</si>
  <si>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</si>
  <si>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</si>
  <si>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</si>
  <si>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</si>
  <si>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</si>
  <si>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</si>
  <si>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</si>
  <si>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</si>
  <si>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</si>
  <si>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</si>
  <si>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</si>
  <si>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</si>
  <si>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</si>
  <si>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</si>
  <si>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</si>
  <si>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</si>
  <si>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</si>
  <si>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</si>
  <si>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</si>
  <si>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</si>
  <si>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</si>
  <si>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</si>
  <si>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 xml:space="preserve">Культура, кинематография </t>
  </si>
  <si>
    <t>0801</t>
  </si>
  <si>
    <t>Культура</t>
  </si>
  <si>
    <t>Социальная политика</t>
  </si>
  <si>
    <t>1001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</si>
  <si>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</si>
  <si>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</si>
  <si>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</si>
  <si>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</si>
  <si>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</si>
  <si>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</si>
  <si>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</si>
  <si>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</si>
  <si>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</si>
  <si>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</si>
  <si>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</si>
  <si>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</si>
  <si>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</si>
  <si>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</t>
  </si>
  <si>
    <t>Дефицит (-), Профицит (+)</t>
  </si>
  <si>
    <t>Итого доходов</t>
  </si>
  <si>
    <t>1.16.33.04.0.04.0.000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</si>
  <si>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</si>
  <si>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Мероприятия по временному социально-бытовому обустройству лиц, вынужденно покинувших терриротию Украины и находящихся в пунктах временного размещения за счет межбюджетных трансфертов из федерального бюджета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</si>
  <si>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(Резервный фонд Правительства ВО)</t>
  </si>
  <si>
    <t>1.17.05.04.0.04.0.000</t>
  </si>
  <si>
    <t>Создание и развитие сети многофункциональных центров предоставления государственных и муниципальных услуг за счет иных межбюджетных трансфертов.</t>
  </si>
  <si>
    <t>Обеспечение полномочий органов местного самоуправления Волгоградской области по организации отдыха детей в каникулярное время за счет средств субсидии из областного бюджета</t>
  </si>
  <si>
    <t>Поощрение победителей конкурса на лучшую организацию работы в представительных органах местного самоуправления за счет средств субсидии из областного бюджета</t>
  </si>
  <si>
    <t>7007</t>
  </si>
  <si>
    <t>5020</t>
  </si>
  <si>
    <t>Обеспечение жильем молодых семей за счет средств федерального бюджета</t>
  </si>
  <si>
    <t>5018</t>
  </si>
  <si>
    <t>Реализация мероприятий федеральной целевой программы "Устойчивое развитие сельских территорий на 2014-2017 годы и на период до 2020 года" за счет средств субсидии федерального бюджета</t>
  </si>
  <si>
    <t>7010</t>
  </si>
  <si>
    <t>Мероприятия по развитию водоснабжения в сельской местности за счет средств субсидии из областного бюджета</t>
  </si>
  <si>
    <t>7011</t>
  </si>
  <si>
    <t>Мероприятия по развитию газификации в сельской местности за счет средств субсидии из областного бюджета</t>
  </si>
  <si>
    <t>7049</t>
  </si>
  <si>
    <t>Строительство и реконструкция дошкольных образовательных учреждений за счет средств субсидии из областного бюджета</t>
  </si>
  <si>
    <t>5059</t>
  </si>
  <si>
    <t>Субсидии на модернизацию региональных систем дошкольного образования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</si>
  <si>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</t>
  </si>
  <si>
    <t>2.04.00.00.0.00.0.000</t>
  </si>
  <si>
    <t>Безвозмездные поступления от негосударственных организаций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</si>
  <si>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</si>
  <si>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5027</t>
  </si>
  <si>
    <t>Дотации бюджетам субъектов Российской Федерации и муниципальных образований</t>
  </si>
  <si>
    <t>7322</t>
  </si>
  <si>
    <t>Поддержка мер по обеспечению сбалансированности местных бюджетов за счет средств дотации из областного бюджета в сфере дополнительного образования детей.</t>
  </si>
  <si>
    <t>%
Роста</t>
  </si>
  <si>
    <t>7080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</si>
  <si>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 за счет средств федерального бюджета.</t>
  </si>
  <si>
    <t>2.07.00.00.0.00.0.000</t>
  </si>
  <si>
    <t>Прочие безвозмездные поступления</t>
  </si>
  <si>
    <t>1.12.01.05.0.01.0.001</t>
  </si>
  <si>
    <t>Плата за иные виды негативного воздействия на окружающую среду</t>
  </si>
  <si>
    <t>7022</t>
  </si>
  <si>
    <t>7122</t>
  </si>
  <si>
    <t>7222</t>
  </si>
  <si>
    <t>Поддержка мер по обеспечению сбалансированности местных бюджетов за счет дотации из областного бюджета с целью повышения заработной платы педагогисеским работникам муниципальных дошкольных образовательных организаций</t>
  </si>
  <si>
    <t>Поддержка мер по обеспечению сбалансированности местных бюджетов за счет дотации из областного бюджета с целью погашения просроченной кредиторской задолжности муниципальных учреждений</t>
  </si>
  <si>
    <t>Поддержка мер по обеспечению сбалансированности местных бюждетов за счет средств дотации из областногобюджета в сфере организации благоустройства территории муниципальных образований.</t>
  </si>
  <si>
    <t xml:space="preserve">Субсидии бюджетам субъектов Российской Федерации и муниципальных образований </t>
  </si>
  <si>
    <t>8067 2.02.04.01.2.04.0.000</t>
  </si>
  <si>
    <t>5147 2.02.04.05.2.04.0.000</t>
  </si>
  <si>
    <t>5148 2.02.04.05.3.04.0.000</t>
  </si>
  <si>
    <t>5146</t>
  </si>
  <si>
    <t>Подключение общедоступных библиотек муниципальных образований к сети Интеренет и развитие системы библиотечного дела с учетом задачи расширения информационных технологий и оцифровки за счет межбюджетных трансфертов их федерального бюджета</t>
  </si>
  <si>
    <t>2.02.04.06.1.04.0.000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</si>
  <si>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</si>
  <si>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5064</t>
  </si>
  <si>
    <t>Государственная поддержка малого и среднего предпринимательства, включая крестьянские (фермерские) хозяйства, за счет субсидии из федерального бюджета</t>
  </si>
  <si>
    <t>1.11.09.04.4.04.0.200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</si>
  <si>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</si>
  <si>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70240</t>
  </si>
  <si>
    <t>59320</t>
  </si>
  <si>
    <t>70530</t>
  </si>
  <si>
    <t>70510</t>
  </si>
  <si>
    <t>70420</t>
  </si>
  <si>
    <t>70010</t>
  </si>
  <si>
    <t>70290</t>
  </si>
  <si>
    <t>70020</t>
  </si>
  <si>
    <t>70370</t>
  </si>
  <si>
    <t>70350</t>
  </si>
  <si>
    <t>70360</t>
  </si>
  <si>
    <t>70430</t>
  </si>
  <si>
    <t>70030</t>
  </si>
  <si>
    <t>70040</t>
  </si>
  <si>
    <t>70340</t>
  </si>
  <si>
    <t>70410</t>
  </si>
  <si>
    <t>70400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</si>
  <si>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по договорам социального найма и найма муниципального жилого фонда)</t>
  </si>
  <si>
    <t>70390</t>
  </si>
  <si>
    <t>1.11.09.04.4.04.0.300</t>
  </si>
  <si>
    <t>Прочие поступления от использования имущества, находящегося в собственности городских округов (за исключ.имущ.мун. бюдж.и автоном.учреждений, а также имущества МУП, в том числе казенных) (плата за право на размещение нестационарного торгового объекта)</t>
  </si>
  <si>
    <t>70840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</si>
  <si>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</t>
  </si>
  <si>
    <t>51480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</si>
  <si>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(иные межбюджетные трансферты)</t>
  </si>
  <si>
    <t>70870</t>
  </si>
  <si>
    <t>52240</t>
  </si>
  <si>
    <t>53920</t>
  </si>
  <si>
    <t>80670</t>
  </si>
  <si>
    <t>70450</t>
  </si>
  <si>
    <t>70270</t>
  </si>
  <si>
    <t>Дотации  на поддержку мер по обеспечению сбалансированности местных бюджетов для решения отдельных вопросов местного значения в сфере благоустройства</t>
  </si>
  <si>
    <t>Приобретение и замена оконных блоков и выполнение необходимых для этого работ в зданиях муниципальных образовательных ораганизаций Волгоградской области</t>
  </si>
  <si>
    <t>Субсидий на погашение кредиторской задолженности перед подрядными организациями за выполненные в 2013 - 2015 годах работы в рамках муниципальных контрактов по проектированию и строительству внутрипоселковых газопроводов и котельных на газовом топливе в том числе</t>
  </si>
  <si>
    <t>70980</t>
  </si>
  <si>
    <t>71000</t>
  </si>
  <si>
    <t>70222</t>
  </si>
  <si>
    <t>R0200</t>
  </si>
  <si>
    <t>50200</t>
  </si>
  <si>
    <t>Обеспечение жильем молодых семей за счет средств субсидии из областного бюджета</t>
  </si>
  <si>
    <t>51200</t>
  </si>
  <si>
    <t>53910</t>
  </si>
  <si>
    <t>Субвенция на проведение Всероссийской переписи в 2016 году</t>
  </si>
  <si>
    <t>70070</t>
  </si>
  <si>
    <t>70090</t>
  </si>
  <si>
    <t>70100</t>
  </si>
  <si>
    <t>70550</t>
  </si>
  <si>
    <t>70580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</si>
  <si>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 за счет средств субсидии областного бюджета</t>
  </si>
  <si>
    <t>70490</t>
  </si>
  <si>
    <t>70520</t>
  </si>
  <si>
    <t>1.16.35.00.0.00.0.000</t>
  </si>
  <si>
    <t>Суммы по искам о возмещении вреда, причиненного окружающей среде</t>
  </si>
  <si>
    <t>70221</t>
  </si>
  <si>
    <t>70223</t>
  </si>
  <si>
    <t>Дотации на поддержку мер по обеспечению сбалансированности местных бюджетов для решения отдельных вопросов местного значения в сфере дополнительного образования детей</t>
  </si>
  <si>
    <t>Дотация по обеспечению сбалансированности местных бюджетов для решения отдельных вопросов в части оказания поддержки организации ТОС</t>
  </si>
  <si>
    <t>71010</t>
  </si>
  <si>
    <t>Субсидия на реализацию неотложных мероприятий по капитальному ремонту и (или) ремонту автомобильных дорог общего пользования местного значения</t>
  </si>
  <si>
    <t>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</si>
  <si>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 (субсидия)</t>
  </si>
  <si>
    <t>50181</t>
  </si>
  <si>
    <t>R0181</t>
  </si>
  <si>
    <t>Мероприятия по улучшению жилищных условий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на период до 2020 года (субсидия)</t>
  </si>
  <si>
    <t>R0970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</si>
  <si>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 (субсидия)</t>
  </si>
  <si>
    <t>R0182</t>
  </si>
  <si>
    <t>Мероприятия по улучшению жилищных условий граждан, проживающих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2014-2017 годы и на период до 2020 года" (субвенция) х.Безымянка</t>
  </si>
  <si>
    <t>70112</t>
  </si>
  <si>
    <t>Мероприятия по развитию газификации (субвенция)</t>
  </si>
  <si>
    <t>50182</t>
  </si>
  <si>
    <t>Субвенция на расширение газораспределительной сети х.Безымянка (внутрипоселковый газопровод)</t>
  </si>
  <si>
    <t>план</t>
  </si>
  <si>
    <t>факт</t>
  </si>
  <si>
    <t>Здравоохранение</t>
  </si>
  <si>
    <t>0900</t>
  </si>
  <si>
    <t>0902</t>
  </si>
  <si>
    <t>Амбулаторная помощь</t>
  </si>
  <si>
    <t>5147</t>
  </si>
  <si>
    <t>50271</t>
  </si>
  <si>
    <t>50272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</si>
  <si>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 федерального бюджета (субсидия)</t>
  </si>
  <si>
    <t>Реализация мероприятий по обеспечению доступности муниципальных объектов социальной, транспортной, инженерной инфраструктуры для инвалидов и других маломобильных групп населения за счет средств федерального бюджета (субсидия)</t>
  </si>
  <si>
    <t>73220</t>
  </si>
  <si>
    <t>Поддержка мер по обеспечению сбалансированности местных бюджетов за счет дотации из областного бюджета с сфере дополнительного образования детей.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</si>
  <si>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 в рамках государственной программы РФ "Доступная среда" на 2011-2015 годы за счет средств федерального бюджета</t>
  </si>
  <si>
    <t>R0271</t>
  </si>
  <si>
    <t>Субсидия на создание в общеобразовательных организациях условий для получения детьми-инвалидами качественного образования в рамках государственной программы "Доступная среда"</t>
  </si>
  <si>
    <t>Бюджетные назначения        2017  год</t>
  </si>
  <si>
    <t>1.14.06.31.2.04.0.000</t>
  </si>
  <si>
    <t>Плата за увеличение площади земельных участков, находящихся,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</si>
  <si>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1.14.02.04.2.04.0.000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</si>
  <si>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</si>
  <si>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71170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</si>
  <si>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</t>
  </si>
  <si>
    <t>71180</t>
  </si>
  <si>
    <t>Субсидии на благоустройство</t>
  </si>
  <si>
    <t>Субвенции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</t>
  </si>
  <si>
    <t>0703</t>
  </si>
  <si>
    <t>Дополнительное образование детей</t>
  </si>
  <si>
    <t>Прочие поступления от использования имущества, находящегося в собственности городских округов (за исключ.имущ.мун. бюдж.и автоном.учреждений, а также имущества МУП, в том числе казенных) (плата за право проведения ярмарки)</t>
  </si>
  <si>
    <t>Мероприятия по капитальному ремонту общего имущества в многоквартирных домах, расположенных на территории Волгоградской области</t>
  </si>
  <si>
    <t>70970</t>
  </si>
  <si>
    <t>Предоставление дотации на поддержку мер по обеспечению сбалансированности местных бюджетов для решения отдельных вопросов местного значения в части материально-технического обеспечения администраций муниципальных образований</t>
  </si>
  <si>
    <t>71160</t>
  </si>
  <si>
    <t>70220</t>
  </si>
  <si>
    <t>Дотации на поддержку мер по обеспечению сбалансированности местных бюджетов для решения отдельных вопросов местного значения в сфере благоустройства</t>
  </si>
  <si>
    <t>Субсидии на 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 и котельных на газовом топливе в том числе</t>
  </si>
  <si>
    <t>1.11.09.04.4.04.0.400</t>
  </si>
  <si>
    <t>1.16.08.00.0.01.000</t>
  </si>
  <si>
    <t>Денежные взыскания (штрафы) за административные правонарушния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</si>
  <si>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R0202</t>
  </si>
  <si>
    <t>R0201</t>
  </si>
  <si>
    <t>R5551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</si>
  <si>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</si>
  <si>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R5552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</si>
  <si>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</si>
  <si>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 xml:space="preserve">Председатель комитета по финансам АГОГМ </t>
  </si>
  <si>
    <t>А.В. Фролова</t>
  </si>
  <si>
    <t>ИСПОЛНЕНИЕ БЮДЖЕТА ГОРОДСКОГО ОКРУГА ГОРОД МИХАЙЛОВКА 
НА 01.07.2017</t>
  </si>
  <si>
    <t>Исполнено на 01.07.2017</t>
  </si>
  <si>
    <t>Исполнено на 01.07.2016</t>
  </si>
  <si>
    <t>Субвенции на осуществелние полномочий по составлению       ( изменению) списков кандитатов в присяжные заседатели федеральных судов общей юрисдикции  в Российской Федерации</t>
  </si>
  <si>
    <t>0107</t>
  </si>
  <si>
    <t>Обеспечение проведения выборов и референдумов</t>
  </si>
  <si>
    <t>70080</t>
  </si>
  <si>
    <t>Иные межбюджетные трансферты на выплату денежного поощрения лучшим комиссиям по делам несовершеннолетних и защиты их прав</t>
  </si>
  <si>
    <t>1.14.06.02.4.04.0.000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</si>
  <si>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</si>
  <si>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2.02.10.00.0.00.0.000</t>
  </si>
  <si>
    <t>Субсидия на обеспечение жильем молодых семей за счет средств из федерального бюджета.</t>
  </si>
  <si>
    <t>Субсидия на обеспечение жильем молодых семей за счет средств из областного бюджет.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</si>
</sst>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;[Red]#,##0.00"/>
  </numFmts>
  <fonts count="12" x14ac:knownFonts="1">
    <font>
      <sz val="10"/>
      <name val="Arial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166" fontId="0" fillId="0" borderId="0" xfId="0" applyNumberFormat="1"/>
    <xf numFmtId="0" fontId="7" fillId="0" borderId="0" xfId="0" applyFont="1"/>
    <xf numFmtId="166" fontId="9" fillId="0" borderId="0" xfId="0" applyNumberFormat="1" applyFont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0" xfId="0" applyFont="1" applyFill="1"/>
    <xf numFmtId="49" fontId="6" fillId="2" borderId="2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165" fontId="10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/>
    <xf numFmtId="165" fontId="8" fillId="2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5" fillId="2" borderId="0" xfId="0" applyNumberFormat="1" applyFont="1" applyFill="1"/>
    <xf numFmtId="49" fontId="8" fillId="2" borderId="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48"/>
  <sheetViews>
    <sheetView showGridLines="0" tabSelected="1" topLeftCell="B1" zoomScale="106" zoomScaleNormal="106" workbookViewId="0">
      <pane ySplit="2196" topLeftCell="A206" activePane="bottomLeft"/>
      <selection sqref="A1:A1048576"/>
      <selection pane="bottomLeft" activeCell="F226" sqref="F226"/>
    </sheetView>
  </sheetViews>
  <sheetFormatPr defaultColWidth="9.109375" defaultRowHeight="12.75" customHeight="1" outlineLevelRow="7" x14ac:dyDescent="0.2"/>
  <cols>
    <col min="1" max="1" width="16.109375" style="5" hidden="1" customWidth="1"/>
    <col min="2" max="2" width="54.44140625" style="7" customWidth="1"/>
    <col min="3" max="3" width="9.109375" style="6" customWidth="1"/>
    <col min="4" max="4" width="9.6640625" style="6" customWidth="1"/>
    <col min="5" max="5" width="10" style="17" customWidth="1"/>
    <col min="6" max="6" width="10.109375" style="17" customWidth="1"/>
    <col min="7" max="7" width="6.88671875" style="17" bestFit="1" customWidth="1"/>
    <col min="8" max="16384" width="9.109375" style="5"/>
  </cols>
  <sheetData>
    <row r="1" spans="1:7" ht="29.4" customHeight="1" x14ac:dyDescent="0.2">
      <c r="A1" s="4"/>
      <c r="B1" s="62" t="s">
        <v>394</v>
      </c>
      <c r="C1" s="62"/>
      <c r="D1" s="62"/>
      <c r="E1" s="62"/>
      <c r="F1" s="62"/>
      <c r="G1" s="62"/>
    </row>
    <row r="2" spans="1:7" ht="9.6" customHeight="1" x14ac:dyDescent="0.2">
      <c r="A2" s="63"/>
      <c r="B2" s="63"/>
      <c r="C2" s="63"/>
      <c r="D2" s="63"/>
    </row>
    <row r="3" spans="1:7" ht="3.6" customHeight="1" x14ac:dyDescent="0.2"/>
    <row r="4" spans="1:7" ht="48" customHeight="1" x14ac:dyDescent="0.2">
      <c r="A4" s="8" t="s">
        <v>1</v>
      </c>
      <c r="B4" s="9" t="s">
        <v>2</v>
      </c>
      <c r="C4" s="41" t="s">
        <v>363</v>
      </c>
      <c r="D4" s="41" t="s">
        <v>395</v>
      </c>
      <c r="E4" s="41" t="s">
        <v>144</v>
      </c>
      <c r="F4" s="41" t="s">
        <v>396</v>
      </c>
      <c r="G4" s="41" t="s">
        <v>250</v>
      </c>
    </row>
    <row r="5" spans="1:7" ht="10.199999999999999" x14ac:dyDescent="0.2">
      <c r="A5" s="8" t="s">
        <v>3</v>
      </c>
      <c r="B5" s="10" t="s">
        <v>4</v>
      </c>
      <c r="C5" s="42">
        <f>C6+C11+C16+C20+C23+C26+C27+C37+C43+C44+C50+C67</f>
        <v>756051.7</v>
      </c>
      <c r="D5" s="42">
        <f>D6+D11+D16+D20+D23+D26+D27+D37+D43+D44+D50+D67</f>
        <v>320372.2</v>
      </c>
      <c r="E5" s="42">
        <f t="shared" ref="E5:E131" si="0">D5/C5*100</f>
        <v>42.374377307795221</v>
      </c>
      <c r="F5" s="42">
        <f>F6+F11+F16+F20+F23+F26+F27+F37+F43+F44+F50+F67</f>
        <v>346907.9</v>
      </c>
      <c r="G5" s="42">
        <f>D5/F5*100</f>
        <v>92.350793971541151</v>
      </c>
    </row>
    <row r="6" spans="1:7" ht="10.199999999999999" outlineLevel="2" x14ac:dyDescent="0.2">
      <c r="A6" s="8" t="s">
        <v>5</v>
      </c>
      <c r="B6" s="10" t="s">
        <v>6</v>
      </c>
      <c r="C6" s="42">
        <f>C7+C8+C9+C10</f>
        <v>443904</v>
      </c>
      <c r="D6" s="42">
        <f>D7+D8+D9+D10</f>
        <v>195209.1</v>
      </c>
      <c r="E6" s="42">
        <f t="shared" si="0"/>
        <v>43.975521734429066</v>
      </c>
      <c r="F6" s="42">
        <f>F7+F8+F9+F10</f>
        <v>191070.9</v>
      </c>
      <c r="G6" s="42">
        <f t="shared" ref="G6:G72" si="1">D6/F6*100</f>
        <v>102.16579290724019</v>
      </c>
    </row>
    <row r="7" spans="1:7" s="17" customFormat="1" ht="51" customHeight="1" outlineLevel="3" x14ac:dyDescent="0.2">
      <c r="A7" s="18" t="s">
        <v>7</v>
      </c>
      <c r="B7" s="13" t="s">
        <v>8</v>
      </c>
      <c r="C7" s="49">
        <v>434360</v>
      </c>
      <c r="D7" s="49">
        <v>192852.7</v>
      </c>
      <c r="E7" s="49">
        <f t="shared" si="0"/>
        <v>44.399277097338611</v>
      </c>
      <c r="F7" s="49">
        <v>186391.4</v>
      </c>
      <c r="G7" s="49">
        <f t="shared" si="1"/>
        <v>103.46652259707263</v>
      </c>
    </row>
    <row r="8" spans="1:7" s="17" customFormat="1" ht="72" customHeight="1" outlineLevel="3" x14ac:dyDescent="0.2">
      <c r="A8" s="18" t="s">
        <v>9</v>
      </c>
      <c r="B8" s="13" t="s">
        <v>10</v>
      </c>
      <c r="C8" s="49">
        <v>3240</v>
      </c>
      <c r="D8" s="49">
        <v>749</v>
      </c>
      <c r="E8" s="49">
        <f t="shared" si="0"/>
        <v>23.117283950617285</v>
      </c>
      <c r="F8" s="49">
        <v>951.5</v>
      </c>
      <c r="G8" s="49">
        <f t="shared" si="1"/>
        <v>78.71781397792958</v>
      </c>
    </row>
    <row r="9" spans="1:7" s="17" customFormat="1" ht="24" customHeight="1" outlineLevel="3" x14ac:dyDescent="0.2">
      <c r="A9" s="18" t="s">
        <v>11</v>
      </c>
      <c r="B9" s="19" t="s">
        <v>12</v>
      </c>
      <c r="C9" s="49">
        <v>5282</v>
      </c>
      <c r="D9" s="49">
        <v>987.8</v>
      </c>
      <c r="E9" s="49">
        <f t="shared" si="0"/>
        <v>18.701249526694433</v>
      </c>
      <c r="F9" s="49">
        <v>3153.8</v>
      </c>
      <c r="G9" s="49">
        <f t="shared" si="1"/>
        <v>31.320946160187706</v>
      </c>
    </row>
    <row r="10" spans="1:7" s="17" customFormat="1" ht="57.6" customHeight="1" outlineLevel="3" x14ac:dyDescent="0.2">
      <c r="A10" s="18" t="s">
        <v>13</v>
      </c>
      <c r="B10" s="13" t="s">
        <v>14</v>
      </c>
      <c r="C10" s="49">
        <v>1022</v>
      </c>
      <c r="D10" s="49">
        <v>619.6</v>
      </c>
      <c r="E10" s="49">
        <f t="shared" si="0"/>
        <v>60.626223091976513</v>
      </c>
      <c r="F10" s="49">
        <v>574.20000000000005</v>
      </c>
      <c r="G10" s="49">
        <f t="shared" si="1"/>
        <v>107.90665273423895</v>
      </c>
    </row>
    <row r="11" spans="1:7" s="17" customFormat="1" ht="20.399999999999999" outlineLevel="1" x14ac:dyDescent="0.2">
      <c r="A11" s="15" t="s">
        <v>15</v>
      </c>
      <c r="B11" s="16" t="s">
        <v>16</v>
      </c>
      <c r="C11" s="42">
        <f>C12+C13+C14+C15</f>
        <v>36900</v>
      </c>
      <c r="D11" s="42">
        <f>D12+D13+D14+D15</f>
        <v>14538</v>
      </c>
      <c r="E11" s="42">
        <f t="shared" si="0"/>
        <v>39.398373983739837</v>
      </c>
      <c r="F11" s="42">
        <f>F12+F13+F14+F15</f>
        <v>16951.400000000001</v>
      </c>
      <c r="G11" s="42">
        <f t="shared" si="1"/>
        <v>85.762827849027218</v>
      </c>
    </row>
    <row r="12" spans="1:7" s="17" customFormat="1" ht="40.799999999999997" outlineLevel="3" x14ac:dyDescent="0.2">
      <c r="A12" s="18" t="s">
        <v>17</v>
      </c>
      <c r="B12" s="19" t="s">
        <v>18</v>
      </c>
      <c r="C12" s="49">
        <v>12600</v>
      </c>
      <c r="D12" s="49">
        <v>5741.3</v>
      </c>
      <c r="E12" s="49">
        <f t="shared" si="0"/>
        <v>45.565873015873017</v>
      </c>
      <c r="F12" s="49">
        <v>5765.4</v>
      </c>
      <c r="G12" s="49">
        <f t="shared" si="1"/>
        <v>99.581989107434012</v>
      </c>
    </row>
    <row r="13" spans="1:7" s="17" customFormat="1" ht="64.95" customHeight="1" outlineLevel="3" x14ac:dyDescent="0.2">
      <c r="A13" s="18" t="s">
        <v>19</v>
      </c>
      <c r="B13" s="13" t="s">
        <v>20</v>
      </c>
      <c r="C13" s="49">
        <v>125</v>
      </c>
      <c r="D13" s="49">
        <v>62.4</v>
      </c>
      <c r="E13" s="49">
        <f t="shared" si="0"/>
        <v>49.919999999999995</v>
      </c>
      <c r="F13" s="49">
        <v>95</v>
      </c>
      <c r="G13" s="49">
        <f t="shared" si="1"/>
        <v>65.684210526315795</v>
      </c>
    </row>
    <row r="14" spans="1:7" s="17" customFormat="1" ht="53.4" customHeight="1" outlineLevel="3" x14ac:dyDescent="0.2">
      <c r="A14" s="18" t="s">
        <v>21</v>
      </c>
      <c r="B14" s="19" t="s">
        <v>22</v>
      </c>
      <c r="C14" s="49">
        <v>24175</v>
      </c>
      <c r="D14" s="49">
        <v>9898.7999999999993</v>
      </c>
      <c r="E14" s="49">
        <f t="shared" si="0"/>
        <v>40.946432264736295</v>
      </c>
      <c r="F14" s="49">
        <v>11998.5</v>
      </c>
      <c r="G14" s="49">
        <f t="shared" si="1"/>
        <v>82.50031253906738</v>
      </c>
    </row>
    <row r="15" spans="1:7" s="17" customFormat="1" ht="55.2" customHeight="1" outlineLevel="3" x14ac:dyDescent="0.2">
      <c r="A15" s="18" t="s">
        <v>23</v>
      </c>
      <c r="B15" s="19" t="s">
        <v>24</v>
      </c>
      <c r="C15" s="49"/>
      <c r="D15" s="49">
        <v>-1164.5</v>
      </c>
      <c r="E15" s="49"/>
      <c r="F15" s="49">
        <v>-907.5</v>
      </c>
      <c r="G15" s="49">
        <f t="shared" si="1"/>
        <v>128.31955922865015</v>
      </c>
    </row>
    <row r="16" spans="1:7" s="17" customFormat="1" ht="10.199999999999999" outlineLevel="1" x14ac:dyDescent="0.2">
      <c r="A16" s="15" t="s">
        <v>25</v>
      </c>
      <c r="B16" s="16" t="s">
        <v>26</v>
      </c>
      <c r="C16" s="42">
        <f>C17+C18+C19</f>
        <v>64636</v>
      </c>
      <c r="D16" s="42">
        <f>D17+D18+D19</f>
        <v>35004</v>
      </c>
      <c r="E16" s="42">
        <f t="shared" si="0"/>
        <v>54.155578934339999</v>
      </c>
      <c r="F16" s="42">
        <f>F17+F18+F19</f>
        <v>33275.100000000006</v>
      </c>
      <c r="G16" s="42">
        <f t="shared" si="1"/>
        <v>105.19577702245822</v>
      </c>
    </row>
    <row r="17" spans="1:7" s="17" customFormat="1" ht="10.199999999999999" outlineLevel="2" x14ac:dyDescent="0.2">
      <c r="A17" s="18" t="s">
        <v>27</v>
      </c>
      <c r="B17" s="19" t="s">
        <v>28</v>
      </c>
      <c r="C17" s="49">
        <v>51596</v>
      </c>
      <c r="D17" s="49">
        <v>22460.6</v>
      </c>
      <c r="E17" s="49">
        <f t="shared" si="0"/>
        <v>43.531669121637336</v>
      </c>
      <c r="F17" s="49">
        <v>23913.200000000001</v>
      </c>
      <c r="G17" s="49">
        <f t="shared" si="1"/>
        <v>93.925530669253789</v>
      </c>
    </row>
    <row r="18" spans="1:7" s="17" customFormat="1" ht="10.199999999999999" outlineLevel="2" x14ac:dyDescent="0.2">
      <c r="A18" s="18" t="s">
        <v>29</v>
      </c>
      <c r="B18" s="19" t="s">
        <v>30</v>
      </c>
      <c r="C18" s="49">
        <v>11600</v>
      </c>
      <c r="D18" s="49">
        <v>11151.2</v>
      </c>
      <c r="E18" s="49">
        <f t="shared" si="0"/>
        <v>96.131034482758622</v>
      </c>
      <c r="F18" s="49">
        <v>8440.6</v>
      </c>
      <c r="G18" s="49">
        <f t="shared" si="1"/>
        <v>132.1138307703244</v>
      </c>
    </row>
    <row r="19" spans="1:7" s="17" customFormat="1" ht="10.199999999999999" outlineLevel="2" x14ac:dyDescent="0.2">
      <c r="A19" s="18" t="s">
        <v>31</v>
      </c>
      <c r="B19" s="19" t="s">
        <v>32</v>
      </c>
      <c r="C19" s="49">
        <v>1440</v>
      </c>
      <c r="D19" s="49">
        <v>1392.2</v>
      </c>
      <c r="E19" s="49">
        <f t="shared" si="0"/>
        <v>96.680555555555557</v>
      </c>
      <c r="F19" s="49">
        <v>921.3</v>
      </c>
      <c r="G19" s="49">
        <f t="shared" si="1"/>
        <v>151.112558341474</v>
      </c>
    </row>
    <row r="20" spans="1:7" s="17" customFormat="1" ht="10.199999999999999" outlineLevel="1" x14ac:dyDescent="0.2">
      <c r="A20" s="15" t="s">
        <v>33</v>
      </c>
      <c r="B20" s="16" t="s">
        <v>34</v>
      </c>
      <c r="C20" s="42">
        <f>C21+C22</f>
        <v>80526</v>
      </c>
      <c r="D20" s="42">
        <f>D21+D22</f>
        <v>26849.100000000002</v>
      </c>
      <c r="E20" s="42">
        <f t="shared" si="0"/>
        <v>33.342150361373967</v>
      </c>
      <c r="F20" s="42">
        <f>F21+F22</f>
        <v>26165.600000000002</v>
      </c>
      <c r="G20" s="42">
        <f t="shared" si="1"/>
        <v>102.61220839575627</v>
      </c>
    </row>
    <row r="21" spans="1:7" s="17" customFormat="1" ht="10.199999999999999" outlineLevel="2" x14ac:dyDescent="0.2">
      <c r="A21" s="18" t="s">
        <v>35</v>
      </c>
      <c r="B21" s="19" t="s">
        <v>36</v>
      </c>
      <c r="C21" s="49">
        <v>15400</v>
      </c>
      <c r="D21" s="49">
        <v>1588.4</v>
      </c>
      <c r="E21" s="49">
        <f t="shared" si="0"/>
        <v>10.314285714285715</v>
      </c>
      <c r="F21" s="49">
        <v>753.7</v>
      </c>
      <c r="G21" s="49">
        <f t="shared" si="1"/>
        <v>210.74698155764895</v>
      </c>
    </row>
    <row r="22" spans="1:7" s="17" customFormat="1" ht="10.199999999999999" outlineLevel="2" x14ac:dyDescent="0.2">
      <c r="A22" s="18" t="s">
        <v>37</v>
      </c>
      <c r="B22" s="19" t="s">
        <v>38</v>
      </c>
      <c r="C22" s="49">
        <v>65126</v>
      </c>
      <c r="D22" s="49">
        <v>25260.7</v>
      </c>
      <c r="E22" s="49">
        <f t="shared" si="0"/>
        <v>38.787427448330931</v>
      </c>
      <c r="F22" s="49">
        <v>25411.9</v>
      </c>
      <c r="G22" s="49">
        <f t="shared" si="1"/>
        <v>99.405003167807209</v>
      </c>
    </row>
    <row r="23" spans="1:7" s="17" customFormat="1" ht="10.199999999999999" outlineLevel="1" x14ac:dyDescent="0.2">
      <c r="A23" s="15" t="s">
        <v>39</v>
      </c>
      <c r="B23" s="16" t="s">
        <v>40</v>
      </c>
      <c r="C23" s="42">
        <f>C24+C25</f>
        <v>7050</v>
      </c>
      <c r="D23" s="42">
        <f>D24+D25</f>
        <v>3514.5</v>
      </c>
      <c r="E23" s="42">
        <f t="shared" si="0"/>
        <v>49.851063829787236</v>
      </c>
      <c r="F23" s="42">
        <f>F24+F25</f>
        <v>3460.7</v>
      </c>
      <c r="G23" s="42">
        <f t="shared" si="1"/>
        <v>101.55459878059352</v>
      </c>
    </row>
    <row r="24" spans="1:7" s="17" customFormat="1" ht="20.399999999999999" outlineLevel="2" x14ac:dyDescent="0.2">
      <c r="A24" s="18" t="s">
        <v>41</v>
      </c>
      <c r="B24" s="19" t="s">
        <v>42</v>
      </c>
      <c r="C24" s="49">
        <v>7005</v>
      </c>
      <c r="D24" s="49">
        <v>3479.5</v>
      </c>
      <c r="E24" s="49">
        <f t="shared" si="0"/>
        <v>49.671663097787295</v>
      </c>
      <c r="F24" s="49">
        <v>3431.7</v>
      </c>
      <c r="G24" s="49">
        <f t="shared" si="1"/>
        <v>101.3928956493866</v>
      </c>
    </row>
    <row r="25" spans="1:7" s="17" customFormat="1" ht="20.399999999999999" outlineLevel="2" x14ac:dyDescent="0.2">
      <c r="A25" s="18" t="s">
        <v>43</v>
      </c>
      <c r="B25" s="19" t="s">
        <v>44</v>
      </c>
      <c r="C25" s="49">
        <v>45</v>
      </c>
      <c r="D25" s="49">
        <v>35</v>
      </c>
      <c r="E25" s="49">
        <f t="shared" si="0"/>
        <v>77.777777777777786</v>
      </c>
      <c r="F25" s="49">
        <v>29</v>
      </c>
      <c r="G25" s="49">
        <f t="shared" si="1"/>
        <v>120.68965517241379</v>
      </c>
    </row>
    <row r="26" spans="1:7" s="17" customFormat="1" ht="20.399999999999999" outlineLevel="1" x14ac:dyDescent="0.2">
      <c r="A26" s="15" t="s">
        <v>45</v>
      </c>
      <c r="B26" s="16" t="s">
        <v>46</v>
      </c>
      <c r="C26" s="42"/>
      <c r="D26" s="42">
        <v>0</v>
      </c>
      <c r="E26" s="49"/>
      <c r="F26" s="42">
        <v>1.6</v>
      </c>
      <c r="G26" s="42"/>
    </row>
    <row r="27" spans="1:7" s="17" customFormat="1" ht="20.399999999999999" outlineLevel="1" x14ac:dyDescent="0.2">
      <c r="A27" s="15" t="s">
        <v>47</v>
      </c>
      <c r="B27" s="16" t="s">
        <v>48</v>
      </c>
      <c r="C27" s="42">
        <f>C28+C29+C30+C31+C32+C33+C34+C35+C36</f>
        <v>95362.7</v>
      </c>
      <c r="D27" s="42">
        <f>D28+D29+D30+D31+D32+D33+D34+D35+D36</f>
        <v>33437.200000000004</v>
      </c>
      <c r="E27" s="42">
        <f t="shared" si="0"/>
        <v>35.063185081798238</v>
      </c>
      <c r="F27" s="42">
        <f>F28+F29+F30+F31+F32+F33+F34+F35</f>
        <v>58095.700000000004</v>
      </c>
      <c r="G27" s="42">
        <f t="shared" si="1"/>
        <v>57.55537845313853</v>
      </c>
    </row>
    <row r="28" spans="1:7" s="17" customFormat="1" ht="40.799999999999997" outlineLevel="7" x14ac:dyDescent="0.2">
      <c r="A28" s="26" t="s">
        <v>49</v>
      </c>
      <c r="B28" s="13" t="s">
        <v>50</v>
      </c>
      <c r="C28" s="49">
        <v>82131.7</v>
      </c>
      <c r="D28" s="49">
        <v>28560.7</v>
      </c>
      <c r="E28" s="49">
        <f t="shared" si="0"/>
        <v>34.774271079254419</v>
      </c>
      <c r="F28" s="49">
        <v>50148.5</v>
      </c>
      <c r="G28" s="49">
        <f t="shared" si="1"/>
        <v>56.952251812118014</v>
      </c>
    </row>
    <row r="29" spans="1:7" s="17" customFormat="1" ht="40.799999999999997" outlineLevel="7" x14ac:dyDescent="0.2">
      <c r="A29" s="26" t="s">
        <v>51</v>
      </c>
      <c r="B29" s="19" t="s">
        <v>52</v>
      </c>
      <c r="C29" s="49">
        <v>1051</v>
      </c>
      <c r="D29" s="49">
        <v>180.2</v>
      </c>
      <c r="E29" s="49">
        <f t="shared" si="0"/>
        <v>17.145575642245479</v>
      </c>
      <c r="F29" s="49">
        <v>344.9</v>
      </c>
      <c r="G29" s="49">
        <f t="shared" si="1"/>
        <v>52.247028124093944</v>
      </c>
    </row>
    <row r="30" spans="1:7" s="17" customFormat="1" ht="30.6" outlineLevel="7" x14ac:dyDescent="0.2">
      <c r="A30" s="26" t="s">
        <v>53</v>
      </c>
      <c r="B30" s="19" t="s">
        <v>54</v>
      </c>
      <c r="C30" s="49">
        <v>1000</v>
      </c>
      <c r="D30" s="49">
        <v>520.4</v>
      </c>
      <c r="E30" s="49">
        <f t="shared" si="0"/>
        <v>52.04</v>
      </c>
      <c r="F30" s="49">
        <v>510.4</v>
      </c>
      <c r="G30" s="49">
        <f t="shared" si="1"/>
        <v>101.95924764890283</v>
      </c>
    </row>
    <row r="31" spans="1:7" s="17" customFormat="1" ht="28.2" customHeight="1" outlineLevel="7" x14ac:dyDescent="0.2">
      <c r="A31" s="26" t="s">
        <v>55</v>
      </c>
      <c r="B31" s="19" t="s">
        <v>56</v>
      </c>
      <c r="C31" s="49">
        <v>6739.8</v>
      </c>
      <c r="D31" s="49">
        <v>2759.9</v>
      </c>
      <c r="E31" s="49">
        <f t="shared" si="0"/>
        <v>40.949286328971183</v>
      </c>
      <c r="F31" s="49">
        <v>3540.3</v>
      </c>
      <c r="G31" s="49">
        <f t="shared" si="1"/>
        <v>77.95667033867187</v>
      </c>
    </row>
    <row r="32" spans="1:7" s="17" customFormat="1" ht="36" customHeight="1" outlineLevel="7" x14ac:dyDescent="0.2">
      <c r="A32" s="26" t="s">
        <v>57</v>
      </c>
      <c r="B32" s="19" t="s">
        <v>58</v>
      </c>
      <c r="C32" s="50">
        <v>1880</v>
      </c>
      <c r="D32" s="50">
        <v>0</v>
      </c>
      <c r="E32" s="49">
        <f t="shared" si="0"/>
        <v>0</v>
      </c>
      <c r="F32" s="49">
        <v>2295</v>
      </c>
      <c r="G32" s="49">
        <f t="shared" si="1"/>
        <v>0</v>
      </c>
    </row>
    <row r="33" spans="1:7" s="17" customFormat="1" ht="55.95" customHeight="1" outlineLevel="7" x14ac:dyDescent="0.2">
      <c r="A33" s="26" t="s">
        <v>59</v>
      </c>
      <c r="B33" s="13" t="s">
        <v>292</v>
      </c>
      <c r="C33" s="49">
        <v>270</v>
      </c>
      <c r="D33" s="49">
        <v>194.8</v>
      </c>
      <c r="E33" s="49">
        <f t="shared" si="0"/>
        <v>72.148148148148152</v>
      </c>
      <c r="F33" s="49">
        <v>93.2</v>
      </c>
      <c r="G33" s="49">
        <f t="shared" si="1"/>
        <v>209.01287553648072</v>
      </c>
    </row>
    <row r="34" spans="1:7" s="17" customFormat="1" ht="53.4" customHeight="1" outlineLevel="7" x14ac:dyDescent="0.2">
      <c r="A34" s="26" t="s">
        <v>273</v>
      </c>
      <c r="B34" s="13" t="s">
        <v>274</v>
      </c>
      <c r="C34" s="49">
        <v>2000</v>
      </c>
      <c r="D34" s="49">
        <v>968.6</v>
      </c>
      <c r="E34" s="49">
        <f t="shared" si="0"/>
        <v>48.43</v>
      </c>
      <c r="F34" s="49">
        <v>1058.0999999999999</v>
      </c>
      <c r="G34" s="49">
        <f t="shared" si="1"/>
        <v>91.541442207730853</v>
      </c>
    </row>
    <row r="35" spans="1:7" s="17" customFormat="1" ht="54.6" customHeight="1" outlineLevel="7" x14ac:dyDescent="0.2">
      <c r="A35" s="26" t="s">
        <v>294</v>
      </c>
      <c r="B35" s="13" t="s">
        <v>295</v>
      </c>
      <c r="C35" s="49">
        <v>274.2</v>
      </c>
      <c r="D35" s="49">
        <v>236.4</v>
      </c>
      <c r="E35" s="49">
        <f t="shared" si="0"/>
        <v>86.214442013129116</v>
      </c>
      <c r="F35" s="49">
        <v>105.3</v>
      </c>
      <c r="G35" s="49">
        <f t="shared" si="1"/>
        <v>224.50142450142451</v>
      </c>
    </row>
    <row r="36" spans="1:7" s="17" customFormat="1" ht="45.6" customHeight="1" outlineLevel="7" x14ac:dyDescent="0.2">
      <c r="A36" s="26" t="s">
        <v>383</v>
      </c>
      <c r="B36" s="13" t="s">
        <v>375</v>
      </c>
      <c r="C36" s="49">
        <v>16</v>
      </c>
      <c r="D36" s="49">
        <v>16.2</v>
      </c>
      <c r="E36" s="49">
        <f t="shared" si="0"/>
        <v>101.25</v>
      </c>
      <c r="F36" s="49"/>
      <c r="G36" s="49"/>
    </row>
    <row r="37" spans="1:7" s="17" customFormat="1" ht="10.199999999999999" outlineLevel="1" x14ac:dyDescent="0.2">
      <c r="A37" s="15" t="s">
        <v>60</v>
      </c>
      <c r="B37" s="16" t="s">
        <v>61</v>
      </c>
      <c r="C37" s="42">
        <f>C38+C39+C40+C41</f>
        <v>5300</v>
      </c>
      <c r="D37" s="42">
        <f>D38+D39+D40+D41</f>
        <v>1350.4</v>
      </c>
      <c r="E37" s="42">
        <f t="shared" si="0"/>
        <v>25.479245283018869</v>
      </c>
      <c r="F37" s="42">
        <f>F38+F39+F40+F41+F42</f>
        <v>2664</v>
      </c>
      <c r="G37" s="42">
        <f t="shared" si="1"/>
        <v>50.690690690690701</v>
      </c>
    </row>
    <row r="38" spans="1:7" s="17" customFormat="1" ht="20.399999999999999" outlineLevel="3" x14ac:dyDescent="0.2">
      <c r="A38" s="18" t="s">
        <v>62</v>
      </c>
      <c r="B38" s="19" t="s">
        <v>63</v>
      </c>
      <c r="C38" s="49">
        <v>1300</v>
      </c>
      <c r="D38" s="49">
        <v>242.9</v>
      </c>
      <c r="E38" s="49">
        <f t="shared" si="0"/>
        <v>18.684615384615384</v>
      </c>
      <c r="F38" s="49">
        <v>592.20000000000005</v>
      </c>
      <c r="G38" s="49">
        <f t="shared" si="1"/>
        <v>41.016548463356969</v>
      </c>
    </row>
    <row r="39" spans="1:7" s="17" customFormat="1" ht="20.399999999999999" outlineLevel="3" x14ac:dyDescent="0.2">
      <c r="A39" s="18" t="s">
        <v>64</v>
      </c>
      <c r="B39" s="19" t="s">
        <v>65</v>
      </c>
      <c r="C39" s="49">
        <v>60</v>
      </c>
      <c r="D39" s="49">
        <v>6</v>
      </c>
      <c r="E39" s="49">
        <f t="shared" si="0"/>
        <v>10</v>
      </c>
      <c r="F39" s="49">
        <v>41.9</v>
      </c>
      <c r="G39" s="49">
        <f t="shared" si="1"/>
        <v>14.319809069212411</v>
      </c>
    </row>
    <row r="40" spans="1:7" s="17" customFormat="1" ht="17.25" customHeight="1" outlineLevel="3" x14ac:dyDescent="0.2">
      <c r="A40" s="18" t="s">
        <v>66</v>
      </c>
      <c r="B40" s="19" t="s">
        <v>67</v>
      </c>
      <c r="C40" s="49">
        <v>1340</v>
      </c>
      <c r="D40" s="49">
        <v>258</v>
      </c>
      <c r="E40" s="49">
        <f t="shared" si="0"/>
        <v>19.253731343283579</v>
      </c>
      <c r="F40" s="49">
        <v>626.1</v>
      </c>
      <c r="G40" s="49">
        <f t="shared" si="1"/>
        <v>41.207474844274081</v>
      </c>
    </row>
    <row r="41" spans="1:7" s="17" customFormat="1" ht="15" customHeight="1" outlineLevel="3" x14ac:dyDescent="0.2">
      <c r="A41" s="18" t="s">
        <v>68</v>
      </c>
      <c r="B41" s="19" t="s">
        <v>69</v>
      </c>
      <c r="C41" s="49">
        <v>2600</v>
      </c>
      <c r="D41" s="49">
        <v>843.5</v>
      </c>
      <c r="E41" s="49">
        <f t="shared" si="0"/>
        <v>32.442307692307693</v>
      </c>
      <c r="F41" s="49">
        <v>1403.8</v>
      </c>
      <c r="G41" s="49">
        <f t="shared" si="1"/>
        <v>60.086906966804385</v>
      </c>
    </row>
    <row r="42" spans="1:7" s="17" customFormat="1" ht="10.199999999999999" hidden="1" outlineLevel="3" x14ac:dyDescent="0.2">
      <c r="A42" s="18" t="s">
        <v>255</v>
      </c>
      <c r="B42" s="19" t="s">
        <v>256</v>
      </c>
      <c r="C42" s="39">
        <v>0</v>
      </c>
      <c r="D42" s="39">
        <v>0</v>
      </c>
      <c r="E42" s="49" t="e">
        <f t="shared" si="0"/>
        <v>#DIV/0!</v>
      </c>
      <c r="F42" s="49">
        <v>0</v>
      </c>
      <c r="G42" s="49" t="e">
        <f t="shared" si="1"/>
        <v>#DIV/0!</v>
      </c>
    </row>
    <row r="43" spans="1:7" s="17" customFormat="1" ht="23.25" customHeight="1" outlineLevel="1" x14ac:dyDescent="0.2">
      <c r="A43" s="15" t="s">
        <v>70</v>
      </c>
      <c r="B43" s="16" t="s">
        <v>71</v>
      </c>
      <c r="C43" s="42">
        <v>8813</v>
      </c>
      <c r="D43" s="42">
        <v>4378.6000000000004</v>
      </c>
      <c r="E43" s="42">
        <f t="shared" si="0"/>
        <v>49.683422217179171</v>
      </c>
      <c r="F43" s="42">
        <v>8723.5</v>
      </c>
      <c r="G43" s="42">
        <f t="shared" si="1"/>
        <v>50.193156416575924</v>
      </c>
    </row>
    <row r="44" spans="1:7" s="17" customFormat="1" ht="10.199999999999999" outlineLevel="1" x14ac:dyDescent="0.2">
      <c r="A44" s="15" t="s">
        <v>72</v>
      </c>
      <c r="B44" s="16" t="s">
        <v>73</v>
      </c>
      <c r="C44" s="42">
        <f>C45+C46+C47+C48+C49</f>
        <v>7460</v>
      </c>
      <c r="D44" s="42">
        <f>D45+D46+D47+D48+D49</f>
        <v>4087.5</v>
      </c>
      <c r="E44" s="42">
        <f t="shared" si="0"/>
        <v>54.792225201072384</v>
      </c>
      <c r="F44" s="42">
        <f>F45+F46+F47+F48+F49</f>
        <v>6344.9</v>
      </c>
      <c r="G44" s="42">
        <f t="shared" si="1"/>
        <v>64.421819098803766</v>
      </c>
    </row>
    <row r="45" spans="1:7" s="17" customFormat="1" ht="52.2" customHeight="1" outlineLevel="7" x14ac:dyDescent="0.2">
      <c r="A45" s="26" t="s">
        <v>74</v>
      </c>
      <c r="B45" s="13" t="s">
        <v>75</v>
      </c>
      <c r="C45" s="49">
        <v>3430</v>
      </c>
      <c r="D45" s="49">
        <v>1312.2</v>
      </c>
      <c r="E45" s="49">
        <f t="shared" si="0"/>
        <v>38.25655976676385</v>
      </c>
      <c r="F45" s="49">
        <v>3828.4</v>
      </c>
      <c r="G45" s="49">
        <f t="shared" si="1"/>
        <v>34.27541531710375</v>
      </c>
    </row>
    <row r="46" spans="1:7" s="17" customFormat="1" ht="48" customHeight="1" outlineLevel="7" x14ac:dyDescent="0.2">
      <c r="A46" s="26" t="s">
        <v>366</v>
      </c>
      <c r="B46" s="13" t="s">
        <v>367</v>
      </c>
      <c r="C46" s="49">
        <v>0</v>
      </c>
      <c r="D46" s="49">
        <v>22</v>
      </c>
      <c r="E46" s="49"/>
      <c r="F46" s="49"/>
      <c r="G46" s="49"/>
    </row>
    <row r="47" spans="1:7" s="17" customFormat="1" ht="34.950000000000003" customHeight="1" outlineLevel="7" x14ac:dyDescent="0.2">
      <c r="A47" s="26" t="s">
        <v>76</v>
      </c>
      <c r="B47" s="19" t="s">
        <v>77</v>
      </c>
      <c r="C47" s="49">
        <v>3953</v>
      </c>
      <c r="D47" s="49">
        <v>2695.6</v>
      </c>
      <c r="E47" s="49">
        <f t="shared" si="0"/>
        <v>68.191247154060207</v>
      </c>
      <c r="F47" s="49">
        <v>2516.5</v>
      </c>
      <c r="G47" s="49">
        <f t="shared" si="1"/>
        <v>107.11702761772301</v>
      </c>
    </row>
    <row r="48" spans="1:7" s="17" customFormat="1" ht="39.6" customHeight="1" outlineLevel="7" x14ac:dyDescent="0.2">
      <c r="A48" s="61" t="s">
        <v>402</v>
      </c>
      <c r="B48" s="19" t="s">
        <v>403</v>
      </c>
      <c r="C48" s="49">
        <v>20</v>
      </c>
      <c r="D48" s="49">
        <v>22.1</v>
      </c>
      <c r="E48" s="49">
        <f t="shared" ref="E48" si="2">D48/C48*100</f>
        <v>110.5</v>
      </c>
      <c r="F48" s="49"/>
      <c r="G48" s="49"/>
    </row>
    <row r="49" spans="1:7" s="17" customFormat="1" ht="48.6" customHeight="1" outlineLevel="7" x14ac:dyDescent="0.2">
      <c r="A49" s="51" t="s">
        <v>364</v>
      </c>
      <c r="B49" s="19" t="s">
        <v>365</v>
      </c>
      <c r="C49" s="49">
        <v>57</v>
      </c>
      <c r="D49" s="49">
        <v>35.6</v>
      </c>
      <c r="E49" s="49">
        <f t="shared" si="0"/>
        <v>62.456140350877199</v>
      </c>
      <c r="F49" s="49"/>
      <c r="G49" s="49"/>
    </row>
    <row r="50" spans="1:7" s="17" customFormat="1" ht="10.199999999999999" outlineLevel="1" x14ac:dyDescent="0.2">
      <c r="A50" s="15" t="s">
        <v>78</v>
      </c>
      <c r="B50" s="16" t="s">
        <v>79</v>
      </c>
      <c r="C50" s="42">
        <f>C51+C52+C53+C55+C56+C57+C58+C59+C60+C62+C63+C64+C65+C66+C61+C54</f>
        <v>6100</v>
      </c>
      <c r="D50" s="42">
        <f>D51+D52+D53+D55+D56+D57+D58+D59+D60+D62+D63+D64+D65+D66+D61+D54</f>
        <v>1904.6000000000001</v>
      </c>
      <c r="E50" s="42">
        <f t="shared" si="0"/>
        <v>31.222950819672135</v>
      </c>
      <c r="F50" s="42">
        <f>F51+F52+F53+F55+F56+F57+F58+F59+F60+F62+F63+F64+F65+F66</f>
        <v>2240.6999999999998</v>
      </c>
      <c r="G50" s="42">
        <f t="shared" si="1"/>
        <v>85.000223144553061</v>
      </c>
    </row>
    <row r="51" spans="1:7" s="17" customFormat="1" ht="10.199999999999999" outlineLevel="2" x14ac:dyDescent="0.2">
      <c r="A51" s="18" t="s">
        <v>80</v>
      </c>
      <c r="B51" s="19" t="s">
        <v>81</v>
      </c>
      <c r="C51" s="49">
        <v>85</v>
      </c>
      <c r="D51" s="49">
        <v>38.9</v>
      </c>
      <c r="E51" s="49">
        <f t="shared" si="0"/>
        <v>45.764705882352942</v>
      </c>
      <c r="F51" s="49">
        <v>33.6</v>
      </c>
      <c r="G51" s="49">
        <f t="shared" si="1"/>
        <v>115.77380952380952</v>
      </c>
    </row>
    <row r="52" spans="1:7" s="17" customFormat="1" ht="45" customHeight="1" outlineLevel="2" x14ac:dyDescent="0.2">
      <c r="A52" s="18" t="s">
        <v>82</v>
      </c>
      <c r="B52" s="19" t="s">
        <v>83</v>
      </c>
      <c r="C52" s="49">
        <v>34</v>
      </c>
      <c r="D52" s="49">
        <v>10</v>
      </c>
      <c r="E52" s="49">
        <f t="shared" si="0"/>
        <v>29.411764705882355</v>
      </c>
      <c r="F52" s="49">
        <v>12</v>
      </c>
      <c r="G52" s="49">
        <f t="shared" si="1"/>
        <v>83.333333333333343</v>
      </c>
    </row>
    <row r="53" spans="1:7" ht="30.6" hidden="1" outlineLevel="2" x14ac:dyDescent="0.2">
      <c r="A53" s="11" t="s">
        <v>84</v>
      </c>
      <c r="B53" s="12" t="s">
        <v>85</v>
      </c>
      <c r="C53" s="49">
        <v>0</v>
      </c>
      <c r="D53" s="49">
        <v>0</v>
      </c>
      <c r="E53" s="49" t="e">
        <f t="shared" si="0"/>
        <v>#DIV/0!</v>
      </c>
      <c r="F53" s="49">
        <v>0</v>
      </c>
      <c r="G53" s="49" t="e">
        <f t="shared" si="1"/>
        <v>#DIV/0!</v>
      </c>
    </row>
    <row r="54" spans="1:7" ht="30.6" outlineLevel="2" x14ac:dyDescent="0.2">
      <c r="A54" s="11" t="s">
        <v>384</v>
      </c>
      <c r="B54" s="12" t="s">
        <v>385</v>
      </c>
      <c r="C54" s="49">
        <v>200</v>
      </c>
      <c r="D54" s="49">
        <v>200</v>
      </c>
      <c r="E54" s="49"/>
      <c r="F54" s="49"/>
      <c r="G54" s="49"/>
    </row>
    <row r="55" spans="1:7" s="17" customFormat="1" ht="21" customHeight="1" outlineLevel="2" x14ac:dyDescent="0.2">
      <c r="A55" s="18" t="s">
        <v>86</v>
      </c>
      <c r="B55" s="19" t="s">
        <v>87</v>
      </c>
      <c r="C55" s="49">
        <v>20</v>
      </c>
      <c r="D55" s="49">
        <v>19.7</v>
      </c>
      <c r="E55" s="49"/>
      <c r="F55" s="49"/>
      <c r="G55" s="49"/>
    </row>
    <row r="56" spans="1:7" ht="10.199999999999999" hidden="1" outlineLevel="2" x14ac:dyDescent="0.2">
      <c r="A56" s="11" t="s">
        <v>86</v>
      </c>
      <c r="B56" s="12" t="s">
        <v>87</v>
      </c>
      <c r="C56" s="49">
        <v>0</v>
      </c>
      <c r="D56" s="49">
        <v>0</v>
      </c>
      <c r="E56" s="49" t="e">
        <f t="shared" si="0"/>
        <v>#DIV/0!</v>
      </c>
      <c r="F56" s="49">
        <v>0</v>
      </c>
      <c r="G56" s="49" t="e">
        <f t="shared" si="1"/>
        <v>#DIV/0!</v>
      </c>
    </row>
    <row r="57" spans="1:7" s="17" customFormat="1" ht="61.2" customHeight="1" outlineLevel="2" x14ac:dyDescent="0.2">
      <c r="A57" s="18" t="s">
        <v>88</v>
      </c>
      <c r="B57" s="13" t="s">
        <v>89</v>
      </c>
      <c r="C57" s="49">
        <v>478</v>
      </c>
      <c r="D57" s="49">
        <v>237</v>
      </c>
      <c r="E57" s="49">
        <f t="shared" si="0"/>
        <v>49.581589958158993</v>
      </c>
      <c r="F57" s="49">
        <v>201.4</v>
      </c>
      <c r="G57" s="49">
        <f t="shared" si="1"/>
        <v>117.67626613704071</v>
      </c>
    </row>
    <row r="58" spans="1:7" s="17" customFormat="1" ht="40.200000000000003" customHeight="1" outlineLevel="2" x14ac:dyDescent="0.2">
      <c r="A58" s="18" t="s">
        <v>90</v>
      </c>
      <c r="B58" s="19" t="s">
        <v>91</v>
      </c>
      <c r="C58" s="49">
        <v>1316</v>
      </c>
      <c r="D58" s="49">
        <v>289.5</v>
      </c>
      <c r="E58" s="49">
        <f t="shared" si="0"/>
        <v>21.998480243161094</v>
      </c>
      <c r="F58" s="49">
        <v>548</v>
      </c>
      <c r="G58" s="49">
        <f t="shared" si="1"/>
        <v>52.828467153284677</v>
      </c>
    </row>
    <row r="59" spans="1:7" s="17" customFormat="1" ht="24" customHeight="1" outlineLevel="2" x14ac:dyDescent="0.2">
      <c r="A59" s="18" t="s">
        <v>92</v>
      </c>
      <c r="B59" s="19" t="s">
        <v>93</v>
      </c>
      <c r="C59" s="49">
        <v>100</v>
      </c>
      <c r="D59" s="49">
        <v>52</v>
      </c>
      <c r="E59" s="49">
        <f t="shared" si="0"/>
        <v>52</v>
      </c>
      <c r="F59" s="49"/>
      <c r="G59" s="49"/>
    </row>
    <row r="60" spans="1:7" s="17" customFormat="1" ht="39.6" customHeight="1" outlineLevel="2" x14ac:dyDescent="0.2">
      <c r="A60" s="18" t="s">
        <v>221</v>
      </c>
      <c r="B60" s="19" t="s">
        <v>222</v>
      </c>
      <c r="C60" s="49">
        <v>6</v>
      </c>
      <c r="D60" s="49">
        <v>0</v>
      </c>
      <c r="E60" s="49"/>
      <c r="F60" s="49">
        <v>-10</v>
      </c>
      <c r="G60" s="50"/>
    </row>
    <row r="61" spans="1:7" s="17" customFormat="1" ht="24" customHeight="1" outlineLevel="2" x14ac:dyDescent="0.2">
      <c r="A61" s="18" t="s">
        <v>326</v>
      </c>
      <c r="B61" s="19" t="s">
        <v>327</v>
      </c>
      <c r="C61" s="49">
        <v>12</v>
      </c>
      <c r="D61" s="49">
        <v>3.3</v>
      </c>
      <c r="E61" s="49">
        <f t="shared" si="0"/>
        <v>27.499999999999996</v>
      </c>
      <c r="F61" s="49"/>
      <c r="G61" s="49"/>
    </row>
    <row r="62" spans="1:7" s="17" customFormat="1" ht="24.75" customHeight="1" outlineLevel="2" x14ac:dyDescent="0.2">
      <c r="A62" s="18" t="s">
        <v>94</v>
      </c>
      <c r="B62" s="19" t="s">
        <v>95</v>
      </c>
      <c r="C62" s="49">
        <v>4</v>
      </c>
      <c r="D62" s="49">
        <v>0</v>
      </c>
      <c r="E62" s="49"/>
      <c r="F62" s="49">
        <v>3</v>
      </c>
      <c r="G62" s="49"/>
    </row>
    <row r="63" spans="1:7" s="17" customFormat="1" ht="45" customHeight="1" outlineLevel="2" x14ac:dyDescent="0.2">
      <c r="A63" s="18" t="s">
        <v>96</v>
      </c>
      <c r="B63" s="19" t="s">
        <v>97</v>
      </c>
      <c r="C63" s="49">
        <v>125</v>
      </c>
      <c r="D63" s="49">
        <v>127.2</v>
      </c>
      <c r="E63" s="49">
        <f t="shared" si="0"/>
        <v>101.76</v>
      </c>
      <c r="F63" s="49">
        <v>77.8</v>
      </c>
      <c r="G63" s="49">
        <f t="shared" si="1"/>
        <v>163.49614395886891</v>
      </c>
    </row>
    <row r="64" spans="1:7" s="17" customFormat="1" ht="23.4" customHeight="1" outlineLevel="2" x14ac:dyDescent="0.2">
      <c r="A64" s="18" t="s">
        <v>98</v>
      </c>
      <c r="B64" s="19" t="s">
        <v>99</v>
      </c>
      <c r="C64" s="49">
        <v>240</v>
      </c>
      <c r="D64" s="49">
        <v>-165</v>
      </c>
      <c r="E64" s="49">
        <f t="shared" si="0"/>
        <v>-68.75</v>
      </c>
      <c r="F64" s="49"/>
      <c r="G64" s="49"/>
    </row>
    <row r="65" spans="1:7" s="17" customFormat="1" ht="33.6" customHeight="1" outlineLevel="2" x14ac:dyDescent="0.2">
      <c r="A65" s="18" t="s">
        <v>100</v>
      </c>
      <c r="B65" s="19" t="s">
        <v>101</v>
      </c>
      <c r="C65" s="49">
        <v>880</v>
      </c>
      <c r="D65" s="49">
        <v>427</v>
      </c>
      <c r="E65" s="49">
        <f t="shared" si="0"/>
        <v>48.522727272727273</v>
      </c>
      <c r="F65" s="49">
        <v>412.4</v>
      </c>
      <c r="G65" s="49">
        <f t="shared" si="1"/>
        <v>103.54025218234723</v>
      </c>
    </row>
    <row r="66" spans="1:7" s="17" customFormat="1" ht="24.6" customHeight="1" outlineLevel="2" x14ac:dyDescent="0.2">
      <c r="A66" s="18" t="s">
        <v>102</v>
      </c>
      <c r="B66" s="19" t="s">
        <v>103</v>
      </c>
      <c r="C66" s="49">
        <v>2600</v>
      </c>
      <c r="D66" s="49">
        <v>665</v>
      </c>
      <c r="E66" s="49">
        <f t="shared" si="0"/>
        <v>25.576923076923073</v>
      </c>
      <c r="F66" s="49">
        <v>962.5</v>
      </c>
      <c r="G66" s="49">
        <f t="shared" si="1"/>
        <v>69.090909090909093</v>
      </c>
    </row>
    <row r="67" spans="1:7" s="17" customFormat="1" ht="10.199999999999999" outlineLevel="1" x14ac:dyDescent="0.2">
      <c r="A67" s="15" t="s">
        <v>104</v>
      </c>
      <c r="B67" s="16" t="s">
        <v>105</v>
      </c>
      <c r="C67" s="38"/>
      <c r="D67" s="42">
        <f>D68+D69</f>
        <v>99.2</v>
      </c>
      <c r="E67" s="42"/>
      <c r="F67" s="42">
        <f>F68+F69</f>
        <v>-2086.1999999999998</v>
      </c>
      <c r="G67" s="42">
        <f t="shared" si="1"/>
        <v>-4.7550570415108817</v>
      </c>
    </row>
    <row r="68" spans="1:7" s="17" customFormat="1" ht="10.199999999999999" outlineLevel="7" x14ac:dyDescent="0.2">
      <c r="A68" s="26" t="s">
        <v>106</v>
      </c>
      <c r="B68" s="19" t="s">
        <v>107</v>
      </c>
      <c r="C68" s="39"/>
      <c r="D68" s="49">
        <v>0.7</v>
      </c>
      <c r="E68" s="49"/>
      <c r="F68" s="49">
        <v>-2122.6</v>
      </c>
      <c r="G68" s="49">
        <f t="shared" si="1"/>
        <v>-3.297842268915481E-2</v>
      </c>
    </row>
    <row r="69" spans="1:7" s="17" customFormat="1" ht="10.199999999999999" outlineLevel="7" x14ac:dyDescent="0.2">
      <c r="A69" s="26" t="s">
        <v>225</v>
      </c>
      <c r="B69" s="19" t="s">
        <v>105</v>
      </c>
      <c r="C69" s="39"/>
      <c r="D69" s="49">
        <v>98.5</v>
      </c>
      <c r="E69" s="49"/>
      <c r="F69" s="49">
        <v>36.4</v>
      </c>
      <c r="G69" s="49">
        <f t="shared" si="1"/>
        <v>270.60439560439562</v>
      </c>
    </row>
    <row r="70" spans="1:7" s="17" customFormat="1" ht="10.199999999999999" x14ac:dyDescent="0.2">
      <c r="A70" s="15" t="s">
        <v>108</v>
      </c>
      <c r="B70" s="16" t="s">
        <v>109</v>
      </c>
      <c r="C70" s="45">
        <f>C71+C170+C173+C174</f>
        <v>436756.80000000005</v>
      </c>
      <c r="D70" s="45">
        <f>D71+D170+D173+D174+D172</f>
        <v>369431.30000000005</v>
      </c>
      <c r="E70" s="42">
        <f t="shared" si="0"/>
        <v>84.585128382660557</v>
      </c>
      <c r="F70" s="42">
        <f>F71+F173++F174+F171+F170+F172</f>
        <v>369705.70000000007</v>
      </c>
      <c r="G70" s="42">
        <f t="shared" si="1"/>
        <v>99.92577880189566</v>
      </c>
    </row>
    <row r="71" spans="1:7" s="17" customFormat="1" ht="20.399999999999999" outlineLevel="1" x14ac:dyDescent="0.2">
      <c r="A71" s="15" t="s">
        <v>110</v>
      </c>
      <c r="B71" s="16" t="s">
        <v>111</v>
      </c>
      <c r="C71" s="45">
        <f>C72+C83+C128+C153</f>
        <v>436756.80000000005</v>
      </c>
      <c r="D71" s="45">
        <f>D72+D83+D128+D153</f>
        <v>371303.2</v>
      </c>
      <c r="E71" s="42">
        <f t="shared" si="0"/>
        <v>85.013719305572337</v>
      </c>
      <c r="F71" s="42">
        <f>F72+F83+F128+F153</f>
        <v>370259.80000000005</v>
      </c>
      <c r="G71" s="42">
        <f t="shared" si="1"/>
        <v>100.28180212920765</v>
      </c>
    </row>
    <row r="72" spans="1:7" s="17" customFormat="1" ht="20.399999999999999" outlineLevel="1" x14ac:dyDescent="0.2">
      <c r="A72" s="41" t="s">
        <v>404</v>
      </c>
      <c r="B72" s="16" t="s">
        <v>247</v>
      </c>
      <c r="C72" s="45">
        <f>C74+C75+C76+C82</f>
        <v>1170</v>
      </c>
      <c r="D72" s="45">
        <f>D74+D75+D76+D82</f>
        <v>1092.0999999999999</v>
      </c>
      <c r="E72" s="42">
        <f t="shared" si="0"/>
        <v>93.341880341880341</v>
      </c>
      <c r="F72" s="42">
        <f>F73+F74</f>
        <v>15000</v>
      </c>
      <c r="G72" s="42">
        <f t="shared" si="1"/>
        <v>7.280666666666666</v>
      </c>
    </row>
    <row r="73" spans="1:7" s="17" customFormat="1" ht="28.2" customHeight="1" outlineLevel="1" x14ac:dyDescent="0.2">
      <c r="A73" s="44" t="s">
        <v>380</v>
      </c>
      <c r="B73" s="19" t="s">
        <v>381</v>
      </c>
      <c r="C73" s="46"/>
      <c r="D73" s="46"/>
      <c r="E73" s="42"/>
      <c r="F73" s="49">
        <v>15000</v>
      </c>
      <c r="G73" s="42"/>
    </row>
    <row r="74" spans="1:7" s="17" customFormat="1" ht="41.4" customHeight="1" outlineLevel="1" x14ac:dyDescent="0.2">
      <c r="A74" s="44" t="s">
        <v>379</v>
      </c>
      <c r="B74" s="19" t="s">
        <v>378</v>
      </c>
      <c r="C74" s="46">
        <v>1170</v>
      </c>
      <c r="D74" s="46">
        <v>1092.0999999999999</v>
      </c>
      <c r="E74" s="49">
        <f t="shared" si="0"/>
        <v>93.341880341880341</v>
      </c>
      <c r="F74" s="49"/>
      <c r="G74" s="49"/>
    </row>
    <row r="75" spans="1:7" ht="30.6" hidden="1" outlineLevel="1" x14ac:dyDescent="0.2">
      <c r="A75" s="14" t="s">
        <v>328</v>
      </c>
      <c r="B75" s="12" t="s">
        <v>330</v>
      </c>
      <c r="C75" s="46"/>
      <c r="D75" s="46"/>
      <c r="E75" s="49" t="e">
        <f t="shared" si="0"/>
        <v>#DIV/0!</v>
      </c>
      <c r="F75" s="49"/>
      <c r="G75" s="49" t="e">
        <f t="shared" ref="G75:G142" si="3">D75/F75*100</f>
        <v>#DIV/0!</v>
      </c>
    </row>
    <row r="76" spans="1:7" ht="45" hidden="1" customHeight="1" outlineLevel="1" x14ac:dyDescent="0.2">
      <c r="A76" s="14" t="s">
        <v>311</v>
      </c>
      <c r="B76" s="12" t="s">
        <v>306</v>
      </c>
      <c r="C76" s="46"/>
      <c r="D76" s="46"/>
      <c r="E76" s="49" t="e">
        <f t="shared" si="0"/>
        <v>#DIV/0!</v>
      </c>
      <c r="F76" s="49"/>
      <c r="G76" s="49" t="e">
        <f t="shared" si="3"/>
        <v>#DIV/0!</v>
      </c>
    </row>
    <row r="77" spans="1:7" ht="30.6" hidden="1" outlineLevel="1" x14ac:dyDescent="0.2">
      <c r="A77" s="14" t="s">
        <v>248</v>
      </c>
      <c r="B77" s="12" t="s">
        <v>249</v>
      </c>
      <c r="C77" s="46"/>
      <c r="D77" s="46"/>
      <c r="E77" s="49" t="e">
        <f t="shared" si="0"/>
        <v>#DIV/0!</v>
      </c>
      <c r="F77" s="49"/>
      <c r="G77" s="49" t="e">
        <f t="shared" si="3"/>
        <v>#DIV/0!</v>
      </c>
    </row>
    <row r="78" spans="1:7" ht="40.799999999999997" hidden="1" outlineLevel="1" x14ac:dyDescent="0.2">
      <c r="A78" s="11" t="s">
        <v>257</v>
      </c>
      <c r="B78" s="12" t="s">
        <v>260</v>
      </c>
      <c r="C78" s="46"/>
      <c r="D78" s="46"/>
      <c r="E78" s="49" t="e">
        <f t="shared" si="0"/>
        <v>#DIV/0!</v>
      </c>
      <c r="F78" s="49"/>
      <c r="G78" s="49" t="e">
        <f t="shared" si="3"/>
        <v>#DIV/0!</v>
      </c>
    </row>
    <row r="79" spans="1:7" ht="30.6" hidden="1" outlineLevel="1" x14ac:dyDescent="0.2">
      <c r="A79" s="11" t="s">
        <v>258</v>
      </c>
      <c r="B79" s="12" t="s">
        <v>261</v>
      </c>
      <c r="C79" s="46"/>
      <c r="D79" s="46"/>
      <c r="E79" s="49" t="e">
        <f t="shared" si="0"/>
        <v>#DIV/0!</v>
      </c>
      <c r="F79" s="49"/>
      <c r="G79" s="49" t="e">
        <f t="shared" si="3"/>
        <v>#DIV/0!</v>
      </c>
    </row>
    <row r="80" spans="1:7" ht="30.6" hidden="1" outlineLevel="1" x14ac:dyDescent="0.2">
      <c r="A80" s="11" t="s">
        <v>259</v>
      </c>
      <c r="B80" s="12" t="s">
        <v>262</v>
      </c>
      <c r="C80" s="46"/>
      <c r="D80" s="46"/>
      <c r="E80" s="49" t="e">
        <f t="shared" si="0"/>
        <v>#DIV/0!</v>
      </c>
      <c r="F80" s="49"/>
      <c r="G80" s="49" t="e">
        <f t="shared" si="3"/>
        <v>#DIV/0!</v>
      </c>
    </row>
    <row r="81" spans="1:7" ht="20.399999999999999" hidden="1" outlineLevel="1" x14ac:dyDescent="0.2">
      <c r="A81" s="11" t="s">
        <v>358</v>
      </c>
      <c r="B81" s="12" t="s">
        <v>359</v>
      </c>
      <c r="C81" s="46"/>
      <c r="D81" s="46"/>
      <c r="E81" s="49" t="e">
        <f t="shared" si="0"/>
        <v>#DIV/0!</v>
      </c>
      <c r="F81" s="49"/>
      <c r="G81" s="49" t="e">
        <f t="shared" si="3"/>
        <v>#DIV/0!</v>
      </c>
    </row>
    <row r="82" spans="1:7" ht="20.399999999999999" hidden="1" outlineLevel="1" x14ac:dyDescent="0.2">
      <c r="A82" s="11" t="s">
        <v>329</v>
      </c>
      <c r="B82" s="12" t="s">
        <v>331</v>
      </c>
      <c r="C82" s="46"/>
      <c r="D82" s="46"/>
      <c r="E82" s="49" t="e">
        <f t="shared" si="0"/>
        <v>#DIV/0!</v>
      </c>
      <c r="F82" s="49"/>
      <c r="G82" s="49" t="e">
        <f t="shared" si="3"/>
        <v>#DIV/0!</v>
      </c>
    </row>
    <row r="83" spans="1:7" s="17" customFormat="1" ht="20.399999999999999" outlineLevel="2" x14ac:dyDescent="0.2">
      <c r="A83" s="15" t="s">
        <v>112</v>
      </c>
      <c r="B83" s="16" t="s">
        <v>263</v>
      </c>
      <c r="C83" s="45">
        <f>SUM(C84:C126)</f>
        <v>8500.4</v>
      </c>
      <c r="D83" s="45">
        <f>SUM(D84:D126)</f>
        <v>45430.1</v>
      </c>
      <c r="E83" s="42">
        <f t="shared" si="0"/>
        <v>534.4466142769752</v>
      </c>
      <c r="F83" s="42">
        <f>SUM(F84:F127)</f>
        <v>25415.300000000003</v>
      </c>
      <c r="G83" s="42">
        <f t="shared" si="3"/>
        <v>178.75098857774645</v>
      </c>
    </row>
    <row r="84" spans="1:7" s="17" customFormat="1" ht="27" hidden="1" customHeight="1" outlineLevel="2" x14ac:dyDescent="0.2">
      <c r="A84" s="18" t="s">
        <v>312</v>
      </c>
      <c r="B84" s="19" t="s">
        <v>314</v>
      </c>
      <c r="C84" s="46"/>
      <c r="D84" s="46"/>
      <c r="E84" s="42" t="e">
        <f t="shared" si="0"/>
        <v>#DIV/0!</v>
      </c>
      <c r="F84" s="49"/>
      <c r="G84" s="49" t="e">
        <f t="shared" si="3"/>
        <v>#DIV/0!</v>
      </c>
    </row>
    <row r="85" spans="1:7" s="17" customFormat="1" ht="29.4" hidden="1" customHeight="1" outlineLevel="2" x14ac:dyDescent="0.2">
      <c r="A85" s="18" t="s">
        <v>240</v>
      </c>
      <c r="B85" s="19" t="s">
        <v>241</v>
      </c>
      <c r="C85" s="46"/>
      <c r="D85" s="46"/>
      <c r="E85" s="42" t="e">
        <f t="shared" si="0"/>
        <v>#DIV/0!</v>
      </c>
      <c r="F85" s="49"/>
      <c r="G85" s="49" t="e">
        <f t="shared" si="3"/>
        <v>#DIV/0!</v>
      </c>
    </row>
    <row r="86" spans="1:7" s="17" customFormat="1" ht="36" hidden="1" customHeight="1" outlineLevel="2" x14ac:dyDescent="0.2">
      <c r="A86" s="18" t="s">
        <v>332</v>
      </c>
      <c r="B86" s="19" t="s">
        <v>333</v>
      </c>
      <c r="C86" s="46"/>
      <c r="D86" s="46"/>
      <c r="E86" s="42" t="e">
        <f t="shared" si="0"/>
        <v>#DIV/0!</v>
      </c>
      <c r="F86" s="49"/>
      <c r="G86" s="49" t="e">
        <f t="shared" si="3"/>
        <v>#DIV/0!</v>
      </c>
    </row>
    <row r="87" spans="1:7" s="17" customFormat="1" ht="38.25" hidden="1" customHeight="1" outlineLevel="2" x14ac:dyDescent="0.2">
      <c r="A87" s="18" t="s">
        <v>318</v>
      </c>
      <c r="B87" s="19" t="s">
        <v>228</v>
      </c>
      <c r="C87" s="46"/>
      <c r="D87" s="46"/>
      <c r="E87" s="42" t="e">
        <f t="shared" si="0"/>
        <v>#DIV/0!</v>
      </c>
      <c r="F87" s="49"/>
      <c r="G87" s="49" t="e">
        <f t="shared" si="3"/>
        <v>#DIV/0!</v>
      </c>
    </row>
    <row r="88" spans="1:7" s="17" customFormat="1" ht="30" hidden="1" customHeight="1" outlineLevel="2" x14ac:dyDescent="0.2">
      <c r="A88" s="18" t="s">
        <v>313</v>
      </c>
      <c r="B88" s="19" t="s">
        <v>231</v>
      </c>
      <c r="C88" s="46"/>
      <c r="D88" s="46"/>
      <c r="E88" s="42" t="e">
        <f t="shared" si="0"/>
        <v>#DIV/0!</v>
      </c>
      <c r="F88" s="49"/>
      <c r="G88" s="49" t="e">
        <f t="shared" si="3"/>
        <v>#DIV/0!</v>
      </c>
    </row>
    <row r="89" spans="1:7" ht="30.6" hidden="1" outlineLevel="2" x14ac:dyDescent="0.2">
      <c r="A89" s="11" t="s">
        <v>336</v>
      </c>
      <c r="B89" s="20" t="s">
        <v>233</v>
      </c>
      <c r="C89" s="46"/>
      <c r="D89" s="46"/>
      <c r="E89" s="42" t="e">
        <f t="shared" si="0"/>
        <v>#DIV/0!</v>
      </c>
      <c r="F89" s="49"/>
      <c r="G89" s="49" t="e">
        <f t="shared" si="3"/>
        <v>#DIV/0!</v>
      </c>
    </row>
    <row r="90" spans="1:7" ht="60.75" hidden="1" customHeight="1" outlineLevel="2" x14ac:dyDescent="0.2">
      <c r="A90" s="11" t="s">
        <v>337</v>
      </c>
      <c r="B90" s="20" t="s">
        <v>338</v>
      </c>
      <c r="C90" s="46"/>
      <c r="D90" s="46"/>
      <c r="E90" s="42" t="e">
        <f t="shared" si="0"/>
        <v>#DIV/0!</v>
      </c>
      <c r="F90" s="49"/>
      <c r="G90" s="49" t="e">
        <f t="shared" si="3"/>
        <v>#DIV/0!</v>
      </c>
    </row>
    <row r="91" spans="1:7" ht="20.399999999999999" hidden="1" outlineLevel="3" x14ac:dyDescent="0.2">
      <c r="A91" s="11" t="s">
        <v>275</v>
      </c>
      <c r="B91" s="12" t="s">
        <v>121</v>
      </c>
      <c r="C91" s="46"/>
      <c r="D91" s="46"/>
      <c r="E91" s="42" t="e">
        <f t="shared" si="0"/>
        <v>#DIV/0!</v>
      </c>
      <c r="F91" s="49"/>
      <c r="G91" s="49" t="e">
        <f t="shared" si="3"/>
        <v>#DIV/0!</v>
      </c>
    </row>
    <row r="92" spans="1:7" ht="20.399999999999999" hidden="1" outlineLevel="3" x14ac:dyDescent="0.2">
      <c r="A92" s="11" t="s">
        <v>271</v>
      </c>
      <c r="B92" s="12" t="s">
        <v>272</v>
      </c>
      <c r="C92" s="46"/>
      <c r="D92" s="46"/>
      <c r="E92" s="42" t="e">
        <f t="shared" si="0"/>
        <v>#DIV/0!</v>
      </c>
      <c r="F92" s="49"/>
      <c r="G92" s="49" t="e">
        <f t="shared" si="3"/>
        <v>#DIV/0!</v>
      </c>
    </row>
    <row r="93" spans="1:7" ht="10.199999999999999" hidden="1" outlineLevel="2" x14ac:dyDescent="0.2">
      <c r="A93" s="11" t="s">
        <v>230</v>
      </c>
      <c r="B93" s="12" t="s">
        <v>231</v>
      </c>
      <c r="C93" s="46"/>
      <c r="D93" s="46"/>
      <c r="E93" s="42" t="e">
        <f t="shared" si="0"/>
        <v>#DIV/0!</v>
      </c>
      <c r="F93" s="49"/>
      <c r="G93" s="49" t="e">
        <f t="shared" si="3"/>
        <v>#DIV/0!</v>
      </c>
    </row>
    <row r="94" spans="1:7" ht="30.6" hidden="1" outlineLevel="2" x14ac:dyDescent="0.2">
      <c r="A94" s="11" t="s">
        <v>246</v>
      </c>
      <c r="B94" s="12" t="s">
        <v>245</v>
      </c>
      <c r="C94" s="46"/>
      <c r="D94" s="46"/>
      <c r="E94" s="42" t="e">
        <f t="shared" si="0"/>
        <v>#DIV/0!</v>
      </c>
      <c r="F94" s="49"/>
      <c r="G94" s="49" t="e">
        <f t="shared" si="3"/>
        <v>#DIV/0!</v>
      </c>
    </row>
    <row r="95" spans="1:7" ht="30.6" hidden="1" outlineLevel="2" x14ac:dyDescent="0.2">
      <c r="A95" s="11" t="s">
        <v>232</v>
      </c>
      <c r="B95" s="12" t="s">
        <v>233</v>
      </c>
      <c r="C95" s="46"/>
      <c r="D95" s="46"/>
      <c r="E95" s="42" t="e">
        <f t="shared" si="0"/>
        <v>#DIV/0!</v>
      </c>
      <c r="F95" s="49"/>
      <c r="G95" s="49" t="e">
        <f t="shared" si="3"/>
        <v>#DIV/0!</v>
      </c>
    </row>
    <row r="96" spans="1:7" ht="20.399999999999999" hidden="1" outlineLevel="2" x14ac:dyDescent="0.2">
      <c r="A96" s="11" t="s">
        <v>234</v>
      </c>
      <c r="B96" s="12" t="s">
        <v>235</v>
      </c>
      <c r="C96" s="46"/>
      <c r="D96" s="46"/>
      <c r="E96" s="42" t="e">
        <f t="shared" si="0"/>
        <v>#DIV/0!</v>
      </c>
      <c r="F96" s="49"/>
      <c r="G96" s="49" t="e">
        <f t="shared" si="3"/>
        <v>#DIV/0!</v>
      </c>
    </row>
    <row r="97" spans="1:7" ht="20.399999999999999" hidden="1" outlineLevel="2" x14ac:dyDescent="0.2">
      <c r="A97" s="11" t="s">
        <v>236</v>
      </c>
      <c r="B97" s="12" t="s">
        <v>237</v>
      </c>
      <c r="C97" s="46"/>
      <c r="D97" s="46"/>
      <c r="E97" s="42" t="e">
        <f t="shared" si="0"/>
        <v>#DIV/0!</v>
      </c>
      <c r="F97" s="49"/>
      <c r="G97" s="49" t="e">
        <f t="shared" si="3"/>
        <v>#DIV/0!</v>
      </c>
    </row>
    <row r="98" spans="1:7" ht="20.399999999999999" hidden="1" outlineLevel="7" x14ac:dyDescent="0.2">
      <c r="A98" s="14" t="s">
        <v>238</v>
      </c>
      <c r="B98" s="21" t="s">
        <v>239</v>
      </c>
      <c r="C98" s="46"/>
      <c r="D98" s="46"/>
      <c r="E98" s="42" t="e">
        <f t="shared" si="0"/>
        <v>#DIV/0!</v>
      </c>
      <c r="F98" s="49"/>
      <c r="G98" s="49" t="e">
        <f t="shared" si="3"/>
        <v>#DIV/0!</v>
      </c>
    </row>
    <row r="99" spans="1:7" ht="10.199999999999999" hidden="1" outlineLevel="7" x14ac:dyDescent="0.2">
      <c r="A99" s="11" t="s">
        <v>240</v>
      </c>
      <c r="B99" s="21" t="s">
        <v>241</v>
      </c>
      <c r="C99" s="46"/>
      <c r="D99" s="46"/>
      <c r="E99" s="42" t="e">
        <f t="shared" si="0"/>
        <v>#DIV/0!</v>
      </c>
      <c r="F99" s="49"/>
      <c r="G99" s="49" t="e">
        <f t="shared" si="3"/>
        <v>#DIV/0!</v>
      </c>
    </row>
    <row r="100" spans="1:7" ht="30.6" hidden="1" outlineLevel="2" x14ac:dyDescent="0.2">
      <c r="A100" s="11" t="s">
        <v>229</v>
      </c>
      <c r="B100" s="21" t="s">
        <v>228</v>
      </c>
      <c r="C100" s="46"/>
      <c r="D100" s="46"/>
      <c r="E100" s="42" t="e">
        <f t="shared" si="0"/>
        <v>#DIV/0!</v>
      </c>
      <c r="F100" s="49"/>
      <c r="G100" s="49" t="e">
        <f t="shared" si="3"/>
        <v>#DIV/0!</v>
      </c>
    </row>
    <row r="101" spans="1:7" ht="30.6" hidden="1" outlineLevel="2" x14ac:dyDescent="0.2">
      <c r="A101" s="11" t="s">
        <v>319</v>
      </c>
      <c r="B101" s="12" t="s">
        <v>227</v>
      </c>
      <c r="C101" s="46"/>
      <c r="D101" s="46"/>
      <c r="E101" s="42" t="e">
        <f t="shared" si="0"/>
        <v>#DIV/0!</v>
      </c>
      <c r="F101" s="49"/>
      <c r="G101" s="49" t="e">
        <f t="shared" si="3"/>
        <v>#DIV/0!</v>
      </c>
    </row>
    <row r="102" spans="1:7" ht="20.399999999999999" hidden="1" outlineLevel="4" x14ac:dyDescent="0.2">
      <c r="A102" s="11" t="s">
        <v>123</v>
      </c>
      <c r="B102" s="12" t="s">
        <v>121</v>
      </c>
      <c r="C102" s="46"/>
      <c r="D102" s="46"/>
      <c r="E102" s="42" t="e">
        <f t="shared" si="0"/>
        <v>#DIV/0!</v>
      </c>
      <c r="F102" s="49"/>
      <c r="G102" s="49" t="e">
        <f t="shared" si="3"/>
        <v>#DIV/0!</v>
      </c>
    </row>
    <row r="103" spans="1:7" ht="60" hidden="1" customHeight="1" outlineLevel="4" x14ac:dyDescent="0.2">
      <c r="A103" s="22" t="s">
        <v>251</v>
      </c>
      <c r="B103" s="12" t="s">
        <v>360</v>
      </c>
      <c r="C103" s="46"/>
      <c r="D103" s="46"/>
      <c r="E103" s="42" t="e">
        <f t="shared" si="0"/>
        <v>#DIV/0!</v>
      </c>
      <c r="F103" s="49"/>
      <c r="G103" s="49" t="e">
        <f t="shared" si="3"/>
        <v>#DIV/0!</v>
      </c>
    </row>
    <row r="104" spans="1:7" ht="27" customHeight="1" outlineLevel="4" x14ac:dyDescent="0.2">
      <c r="A104" s="14" t="s">
        <v>387</v>
      </c>
      <c r="B104" s="12" t="s">
        <v>405</v>
      </c>
      <c r="C104" s="46">
        <v>0</v>
      </c>
      <c r="D104" s="46">
        <v>3801.8</v>
      </c>
      <c r="E104" s="42"/>
      <c r="F104" s="49">
        <v>3648.3</v>
      </c>
      <c r="G104" s="49"/>
    </row>
    <row r="105" spans="1:7" ht="25.8" customHeight="1" outlineLevel="4" x14ac:dyDescent="0.2">
      <c r="A105" s="14" t="s">
        <v>386</v>
      </c>
      <c r="B105" s="12" t="s">
        <v>406</v>
      </c>
      <c r="C105" s="46">
        <v>0</v>
      </c>
      <c r="D105" s="46">
        <v>3791.5</v>
      </c>
      <c r="E105" s="42"/>
      <c r="F105" s="49">
        <v>3704</v>
      </c>
      <c r="G105" s="49"/>
    </row>
    <row r="106" spans="1:7" s="17" customFormat="1" ht="30.6" customHeight="1" outlineLevel="4" x14ac:dyDescent="0.2">
      <c r="A106" s="44" t="s">
        <v>377</v>
      </c>
      <c r="B106" s="19" t="s">
        <v>376</v>
      </c>
      <c r="C106" s="46">
        <v>757.9</v>
      </c>
      <c r="D106" s="46">
        <v>0</v>
      </c>
      <c r="E106" s="49">
        <f t="shared" si="0"/>
        <v>0</v>
      </c>
      <c r="F106" s="49"/>
      <c r="G106" s="49"/>
    </row>
    <row r="107" spans="1:7" s="17" customFormat="1" ht="36" customHeight="1" outlineLevel="4" x14ac:dyDescent="0.2">
      <c r="A107" s="44" t="s">
        <v>388</v>
      </c>
      <c r="B107" s="19" t="s">
        <v>389</v>
      </c>
      <c r="C107" s="46">
        <v>0</v>
      </c>
      <c r="D107" s="46">
        <v>27971.200000000001</v>
      </c>
      <c r="E107" s="42"/>
      <c r="F107" s="49"/>
      <c r="G107" s="49"/>
    </row>
    <row r="108" spans="1:7" s="17" customFormat="1" ht="35.25" customHeight="1" outlineLevel="4" x14ac:dyDescent="0.2">
      <c r="A108" s="44" t="s">
        <v>390</v>
      </c>
      <c r="B108" s="19" t="s">
        <v>391</v>
      </c>
      <c r="C108" s="46">
        <v>0</v>
      </c>
      <c r="D108" s="46">
        <v>2466.6</v>
      </c>
      <c r="E108" s="42"/>
      <c r="F108" s="49"/>
      <c r="G108" s="49"/>
    </row>
    <row r="109" spans="1:7" s="17" customFormat="1" ht="36.6" customHeight="1" outlineLevel="7" x14ac:dyDescent="0.2">
      <c r="A109" s="44" t="s">
        <v>293</v>
      </c>
      <c r="B109" s="19" t="s">
        <v>122</v>
      </c>
      <c r="C109" s="60">
        <v>7149.7</v>
      </c>
      <c r="D109" s="60">
        <v>7149.7</v>
      </c>
      <c r="E109" s="50">
        <f t="shared" si="0"/>
        <v>100</v>
      </c>
      <c r="F109" s="49">
        <v>5826.3</v>
      </c>
      <c r="G109" s="49">
        <f t="shared" si="3"/>
        <v>122.71424403137496</v>
      </c>
    </row>
    <row r="110" spans="1:7" s="17" customFormat="1" ht="40.799999999999997" hidden="1" outlineLevel="7" x14ac:dyDescent="0.2">
      <c r="A110" s="44" t="s">
        <v>251</v>
      </c>
      <c r="B110" s="52" t="s">
        <v>252</v>
      </c>
      <c r="C110" s="46"/>
      <c r="D110" s="46"/>
      <c r="E110" s="49" t="e">
        <f t="shared" si="0"/>
        <v>#DIV/0!</v>
      </c>
      <c r="F110" s="49">
        <v>0</v>
      </c>
      <c r="G110" s="49" t="e">
        <f t="shared" si="3"/>
        <v>#DIV/0!</v>
      </c>
    </row>
    <row r="111" spans="1:7" s="17" customFormat="1" ht="67.2" customHeight="1" outlineLevel="7" x14ac:dyDescent="0.2">
      <c r="A111" s="44" t="s">
        <v>296</v>
      </c>
      <c r="B111" s="52" t="s">
        <v>297</v>
      </c>
      <c r="C111" s="46">
        <v>249.3</v>
      </c>
      <c r="D111" s="46">
        <v>249.3</v>
      </c>
      <c r="E111" s="49">
        <f t="shared" si="0"/>
        <v>100</v>
      </c>
      <c r="F111" s="49">
        <v>320.39999999999998</v>
      </c>
      <c r="G111" s="49">
        <f t="shared" si="3"/>
        <v>77.808988764044955</v>
      </c>
    </row>
    <row r="112" spans="1:7" ht="28.95" hidden="1" customHeight="1" outlineLevel="7" x14ac:dyDescent="0.2">
      <c r="A112" s="11" t="s">
        <v>324</v>
      </c>
      <c r="B112" s="21" t="s">
        <v>239</v>
      </c>
      <c r="C112" s="46"/>
      <c r="D112" s="46"/>
      <c r="E112" s="49" t="e">
        <f t="shared" si="0"/>
        <v>#DIV/0!</v>
      </c>
      <c r="F112" s="49"/>
      <c r="G112" s="49" t="e">
        <f t="shared" si="3"/>
        <v>#DIV/0!</v>
      </c>
    </row>
    <row r="113" spans="1:7" ht="46.2" hidden="1" customHeight="1" outlineLevel="7" x14ac:dyDescent="0.2">
      <c r="A113" s="11" t="s">
        <v>322</v>
      </c>
      <c r="B113" s="21" t="s">
        <v>323</v>
      </c>
      <c r="C113" s="46"/>
      <c r="D113" s="46"/>
      <c r="E113" s="49" t="e">
        <f t="shared" si="0"/>
        <v>#DIV/0!</v>
      </c>
      <c r="F113" s="49"/>
      <c r="G113" s="49" t="e">
        <f t="shared" si="3"/>
        <v>#DIV/0!</v>
      </c>
    </row>
    <row r="114" spans="1:7" ht="27" hidden="1" customHeight="1" outlineLevel="7" x14ac:dyDescent="0.2">
      <c r="A114" s="11" t="s">
        <v>321</v>
      </c>
      <c r="B114" s="21" t="s">
        <v>314</v>
      </c>
      <c r="C114" s="46"/>
      <c r="D114" s="46"/>
      <c r="E114" s="49" t="e">
        <f t="shared" si="0"/>
        <v>#DIV/0!</v>
      </c>
      <c r="F114" s="49"/>
      <c r="G114" s="49" t="e">
        <f t="shared" si="3"/>
        <v>#DIV/0!</v>
      </c>
    </row>
    <row r="115" spans="1:7" ht="46.95" hidden="1" customHeight="1" outlineLevel="7" x14ac:dyDescent="0.2">
      <c r="A115" s="11" t="s">
        <v>334</v>
      </c>
      <c r="B115" s="21" t="s">
        <v>335</v>
      </c>
      <c r="C115" s="46"/>
      <c r="D115" s="46"/>
      <c r="E115" s="49" t="e">
        <f t="shared" si="0"/>
        <v>#DIV/0!</v>
      </c>
      <c r="F115" s="49"/>
      <c r="G115" s="49" t="e">
        <f t="shared" si="3"/>
        <v>#DIV/0!</v>
      </c>
    </row>
    <row r="116" spans="1:7" ht="24" hidden="1" customHeight="1" outlineLevel="7" x14ac:dyDescent="0.2">
      <c r="A116" s="11" t="s">
        <v>320</v>
      </c>
      <c r="B116" s="21" t="s">
        <v>235</v>
      </c>
      <c r="C116" s="46"/>
      <c r="D116" s="46"/>
      <c r="E116" s="49" t="e">
        <f t="shared" si="0"/>
        <v>#DIV/0!</v>
      </c>
      <c r="F116" s="49"/>
      <c r="G116" s="49" t="e">
        <f t="shared" si="3"/>
        <v>#DIV/0!</v>
      </c>
    </row>
    <row r="117" spans="1:7" ht="36.6" hidden="1" customHeight="1" outlineLevel="7" x14ac:dyDescent="0.2">
      <c r="A117" s="23" t="s">
        <v>309</v>
      </c>
      <c r="B117" s="24" t="s">
        <v>307</v>
      </c>
      <c r="C117" s="46"/>
      <c r="D117" s="46"/>
      <c r="E117" s="49" t="e">
        <f t="shared" si="0"/>
        <v>#DIV/0!</v>
      </c>
      <c r="F117" s="49"/>
      <c r="G117" s="49" t="e">
        <f t="shared" si="3"/>
        <v>#DIV/0!</v>
      </c>
    </row>
    <row r="118" spans="1:7" ht="59.25" hidden="1" customHeight="1" outlineLevel="7" x14ac:dyDescent="0.2">
      <c r="A118" s="23" t="s">
        <v>354</v>
      </c>
      <c r="B118" s="24" t="s">
        <v>356</v>
      </c>
      <c r="C118" s="46"/>
      <c r="D118" s="46"/>
      <c r="E118" s="49" t="e">
        <f t="shared" si="0"/>
        <v>#DIV/0!</v>
      </c>
      <c r="F118" s="49"/>
      <c r="G118" s="49" t="e">
        <f t="shared" si="3"/>
        <v>#DIV/0!</v>
      </c>
    </row>
    <row r="119" spans="1:7" ht="54.75" hidden="1" customHeight="1" outlineLevel="7" x14ac:dyDescent="0.2">
      <c r="A119" s="23" t="s">
        <v>355</v>
      </c>
      <c r="B119" s="24" t="s">
        <v>357</v>
      </c>
      <c r="C119" s="46"/>
      <c r="D119" s="46"/>
      <c r="E119" s="49" t="e">
        <f t="shared" si="0"/>
        <v>#DIV/0!</v>
      </c>
      <c r="F119" s="49"/>
      <c r="G119" s="49" t="e">
        <f t="shared" si="3"/>
        <v>#DIV/0!</v>
      </c>
    </row>
    <row r="120" spans="1:7" ht="47.4" hidden="1" customHeight="1" outlineLevel="7" x14ac:dyDescent="0.2">
      <c r="A120" s="23" t="s">
        <v>361</v>
      </c>
      <c r="B120" s="24" t="s">
        <v>362</v>
      </c>
      <c r="C120" s="46"/>
      <c r="D120" s="46"/>
      <c r="E120" s="49" t="e">
        <f t="shared" si="0"/>
        <v>#DIV/0!</v>
      </c>
      <c r="F120" s="49"/>
      <c r="G120" s="49" t="e">
        <f t="shared" si="3"/>
        <v>#DIV/0!</v>
      </c>
    </row>
    <row r="121" spans="1:7" ht="48" hidden="1" customHeight="1" outlineLevel="7" x14ac:dyDescent="0.2">
      <c r="A121" s="23" t="s">
        <v>339</v>
      </c>
      <c r="B121" s="24" t="s">
        <v>340</v>
      </c>
      <c r="C121" s="46"/>
      <c r="D121" s="46"/>
      <c r="E121" s="49" t="e">
        <f t="shared" si="0"/>
        <v>#DIV/0!</v>
      </c>
      <c r="F121" s="49"/>
      <c r="G121" s="49" t="e">
        <f t="shared" si="3"/>
        <v>#DIV/0!</v>
      </c>
    </row>
    <row r="122" spans="1:7" ht="15" hidden="1" customHeight="1" outlineLevel="7" x14ac:dyDescent="0.2">
      <c r="A122" s="23" t="s">
        <v>370</v>
      </c>
      <c r="B122" s="24" t="s">
        <v>371</v>
      </c>
      <c r="C122" s="46"/>
      <c r="D122" s="46"/>
      <c r="E122" s="49" t="e">
        <f t="shared" si="0"/>
        <v>#DIV/0!</v>
      </c>
      <c r="F122" s="49"/>
      <c r="G122" s="49" t="e">
        <f t="shared" si="3"/>
        <v>#DIV/0!</v>
      </c>
    </row>
    <row r="123" spans="1:7" s="17" customFormat="1" ht="29.4" customHeight="1" outlineLevel="7" x14ac:dyDescent="0.2">
      <c r="A123" s="23" t="s">
        <v>368</v>
      </c>
      <c r="B123" s="24" t="s">
        <v>369</v>
      </c>
      <c r="C123" s="46">
        <v>343.5</v>
      </c>
      <c r="D123" s="46">
        <v>0</v>
      </c>
      <c r="E123" s="49"/>
      <c r="F123" s="49"/>
      <c r="G123" s="49"/>
    </row>
    <row r="124" spans="1:7" s="17" customFormat="1" ht="30.6" customHeight="1" outlineLevel="7" x14ac:dyDescent="0.2">
      <c r="A124" s="23" t="s">
        <v>309</v>
      </c>
      <c r="B124" s="24" t="s">
        <v>307</v>
      </c>
      <c r="C124" s="46"/>
      <c r="D124" s="46"/>
      <c r="E124" s="49"/>
      <c r="F124" s="49">
        <v>3945.4</v>
      </c>
      <c r="G124" s="49"/>
    </row>
    <row r="125" spans="1:7" s="17" customFormat="1" ht="48.6" customHeight="1" outlineLevel="7" x14ac:dyDescent="0.2">
      <c r="A125" s="23" t="s">
        <v>310</v>
      </c>
      <c r="B125" s="24" t="s">
        <v>382</v>
      </c>
      <c r="C125" s="46"/>
      <c r="D125" s="46"/>
      <c r="E125" s="49"/>
      <c r="F125" s="49">
        <v>7815.5</v>
      </c>
      <c r="G125" s="49"/>
    </row>
    <row r="126" spans="1:7" s="17" customFormat="1" ht="23.4" customHeight="1" outlineLevel="7" x14ac:dyDescent="0.2">
      <c r="A126" s="23" t="s">
        <v>275</v>
      </c>
      <c r="B126" s="24" t="s">
        <v>121</v>
      </c>
      <c r="C126" s="46"/>
      <c r="D126" s="46"/>
      <c r="E126" s="49"/>
      <c r="F126" s="49">
        <v>155.4</v>
      </c>
      <c r="G126" s="49"/>
    </row>
    <row r="127" spans="1:7" ht="57" hidden="1" customHeight="1" outlineLevel="7" x14ac:dyDescent="0.2">
      <c r="A127" s="23" t="s">
        <v>310</v>
      </c>
      <c r="B127" s="20" t="s">
        <v>308</v>
      </c>
      <c r="C127" s="46"/>
      <c r="D127" s="46"/>
      <c r="E127" s="49" t="e">
        <f t="shared" si="0"/>
        <v>#DIV/0!</v>
      </c>
      <c r="F127" s="49"/>
      <c r="G127" s="49" t="e">
        <f t="shared" si="3"/>
        <v>#DIV/0!</v>
      </c>
    </row>
    <row r="128" spans="1:7" s="17" customFormat="1" ht="20.399999999999999" outlineLevel="2" x14ac:dyDescent="0.2">
      <c r="A128" s="15" t="s">
        <v>113</v>
      </c>
      <c r="B128" s="16" t="s">
        <v>114</v>
      </c>
      <c r="C128" s="45">
        <f>C129+C131+C132+C133+C134+C135+C136+C137+C138+C139+C140+C141+C142+C144++C145+C146+C147+C151</f>
        <v>427086.4</v>
      </c>
      <c r="D128" s="45">
        <f>D129+D131+D132+D133+D134+D135+D136+D137+D138+D139+D140+D141+D142+D144++D145+D146+D147+D151</f>
        <v>324737.5</v>
      </c>
      <c r="E128" s="42">
        <f t="shared" si="0"/>
        <v>76.035551588624685</v>
      </c>
      <c r="F128" s="42">
        <f>SUM(F129:F152)</f>
        <v>328959.50000000006</v>
      </c>
      <c r="G128" s="42">
        <f t="shared" si="3"/>
        <v>98.716559333291769</v>
      </c>
    </row>
    <row r="129" spans="1:7" s="25" customFormat="1" ht="40.799999999999997" outlineLevel="2" x14ac:dyDescent="0.2">
      <c r="A129" s="18" t="s">
        <v>276</v>
      </c>
      <c r="B129" s="19" t="s">
        <v>124</v>
      </c>
      <c r="C129" s="46">
        <v>2735.1</v>
      </c>
      <c r="D129" s="46">
        <v>1367.5</v>
      </c>
      <c r="E129" s="49">
        <f t="shared" si="0"/>
        <v>49.99817191327557</v>
      </c>
      <c r="F129" s="49">
        <v>1493.2</v>
      </c>
      <c r="G129" s="49">
        <f t="shared" si="3"/>
        <v>91.581837664077142</v>
      </c>
    </row>
    <row r="130" spans="1:7" s="25" customFormat="1" ht="30.6" outlineLevel="2" x14ac:dyDescent="0.2">
      <c r="A130" s="18" t="s">
        <v>315</v>
      </c>
      <c r="B130" s="19" t="s">
        <v>397</v>
      </c>
      <c r="C130" s="46"/>
      <c r="D130" s="46"/>
      <c r="E130" s="49"/>
      <c r="F130" s="49">
        <v>60</v>
      </c>
      <c r="G130" s="49">
        <f t="shared" si="3"/>
        <v>0</v>
      </c>
    </row>
    <row r="131" spans="1:7" s="25" customFormat="1" ht="20.399999999999999" outlineLevel="2" x14ac:dyDescent="0.2">
      <c r="A131" s="18" t="s">
        <v>277</v>
      </c>
      <c r="B131" s="19" t="s">
        <v>125</v>
      </c>
      <c r="C131" s="46">
        <v>24180</v>
      </c>
      <c r="D131" s="46">
        <v>23731.8</v>
      </c>
      <c r="E131" s="49">
        <f t="shared" si="0"/>
        <v>98.146401985111666</v>
      </c>
      <c r="F131" s="49">
        <v>27213</v>
      </c>
      <c r="G131" s="49">
        <f t="shared" si="3"/>
        <v>87.20758461029655</v>
      </c>
    </row>
    <row r="132" spans="1:7" s="25" customFormat="1" ht="40.799999999999997" outlineLevel="2" x14ac:dyDescent="0.2">
      <c r="A132" s="18" t="s">
        <v>278</v>
      </c>
      <c r="B132" s="13" t="s">
        <v>129</v>
      </c>
      <c r="C132" s="46">
        <v>6834.3</v>
      </c>
      <c r="D132" s="46">
        <v>6764.5</v>
      </c>
      <c r="E132" s="49">
        <f t="shared" ref="E132:E151" si="4">D132/C132*100</f>
        <v>98.978681064629882</v>
      </c>
      <c r="F132" s="49">
        <v>4179</v>
      </c>
      <c r="G132" s="49">
        <f t="shared" si="3"/>
        <v>161.8688681502752</v>
      </c>
    </row>
    <row r="133" spans="1:7" s="25" customFormat="1" ht="40.799999999999997" outlineLevel="2" x14ac:dyDescent="0.2">
      <c r="A133" s="18" t="s">
        <v>279</v>
      </c>
      <c r="B133" s="13" t="s">
        <v>130</v>
      </c>
      <c r="C133" s="46">
        <v>4107.3999999999996</v>
      </c>
      <c r="D133" s="46">
        <v>1900</v>
      </c>
      <c r="E133" s="49">
        <f t="shared" si="4"/>
        <v>46.257973413838442</v>
      </c>
      <c r="F133" s="49">
        <v>1940</v>
      </c>
      <c r="G133" s="49">
        <f t="shared" si="3"/>
        <v>97.9381443298969</v>
      </c>
    </row>
    <row r="134" spans="1:7" s="25" customFormat="1" ht="20.399999999999999" outlineLevel="2" x14ac:dyDescent="0.2">
      <c r="A134" s="18" t="s">
        <v>280</v>
      </c>
      <c r="B134" s="19" t="s">
        <v>131</v>
      </c>
      <c r="C134" s="46">
        <v>500.6</v>
      </c>
      <c r="D134" s="46">
        <v>333.7</v>
      </c>
      <c r="E134" s="49">
        <f t="shared" si="4"/>
        <v>66.660007990411501</v>
      </c>
      <c r="F134" s="49">
        <v>333.8</v>
      </c>
      <c r="G134" s="49">
        <f t="shared" si="3"/>
        <v>99.97004194128219</v>
      </c>
    </row>
    <row r="135" spans="1:7" s="25" customFormat="1" ht="24" customHeight="1" outlineLevel="2" x14ac:dyDescent="0.2">
      <c r="A135" s="18" t="s">
        <v>281</v>
      </c>
      <c r="B135" s="19" t="s">
        <v>132</v>
      </c>
      <c r="C135" s="46">
        <v>515.79999999999995</v>
      </c>
      <c r="D135" s="46">
        <v>343.8</v>
      </c>
      <c r="E135" s="49">
        <f t="shared" si="4"/>
        <v>66.653741760372242</v>
      </c>
      <c r="F135" s="49">
        <v>343.8</v>
      </c>
      <c r="G135" s="49">
        <f t="shared" si="3"/>
        <v>100</v>
      </c>
    </row>
    <row r="136" spans="1:7" s="25" customFormat="1" ht="20.399999999999999" outlineLevel="2" x14ac:dyDescent="0.2">
      <c r="A136" s="18" t="s">
        <v>282</v>
      </c>
      <c r="B136" s="19" t="s">
        <v>133</v>
      </c>
      <c r="C136" s="46">
        <v>1695.3</v>
      </c>
      <c r="D136" s="46">
        <v>1271.5</v>
      </c>
      <c r="E136" s="49">
        <f t="shared" si="4"/>
        <v>75.001474665250996</v>
      </c>
      <c r="F136" s="49">
        <v>1254.5999999999999</v>
      </c>
      <c r="G136" s="49">
        <f t="shared" si="3"/>
        <v>101.34704288219353</v>
      </c>
    </row>
    <row r="137" spans="1:7" s="25" customFormat="1" ht="30.6" outlineLevel="2" x14ac:dyDescent="0.2">
      <c r="A137" s="18" t="s">
        <v>283</v>
      </c>
      <c r="B137" s="19" t="s">
        <v>372</v>
      </c>
      <c r="C137" s="46">
        <v>9148.6</v>
      </c>
      <c r="D137" s="46">
        <v>7840.9</v>
      </c>
      <c r="E137" s="49">
        <f t="shared" si="4"/>
        <v>85.706009662680628</v>
      </c>
      <c r="F137" s="49">
        <v>4324.2</v>
      </c>
      <c r="G137" s="49">
        <f t="shared" si="3"/>
        <v>181.32602562323669</v>
      </c>
    </row>
    <row r="138" spans="1:7" s="25" customFormat="1" ht="30.6" outlineLevel="2" x14ac:dyDescent="0.2">
      <c r="A138" s="18" t="s">
        <v>284</v>
      </c>
      <c r="B138" s="19" t="s">
        <v>134</v>
      </c>
      <c r="C138" s="46">
        <v>90798.1</v>
      </c>
      <c r="D138" s="46">
        <v>64685.599999999999</v>
      </c>
      <c r="E138" s="49">
        <f t="shared" si="4"/>
        <v>71.241138305757488</v>
      </c>
      <c r="F138" s="49">
        <v>61528.3</v>
      </c>
      <c r="G138" s="49">
        <f t="shared" si="3"/>
        <v>105.13145983230481</v>
      </c>
    </row>
    <row r="139" spans="1:7" s="25" customFormat="1" ht="30.6" outlineLevel="2" x14ac:dyDescent="0.2">
      <c r="A139" s="18" t="s">
        <v>285</v>
      </c>
      <c r="B139" s="19" t="s">
        <v>135</v>
      </c>
      <c r="C139" s="46">
        <v>263631.40000000002</v>
      </c>
      <c r="D139" s="46">
        <v>197696.1</v>
      </c>
      <c r="E139" s="49">
        <f t="shared" si="4"/>
        <v>74.989587734996661</v>
      </c>
      <c r="F139" s="49">
        <v>207945.8</v>
      </c>
      <c r="G139" s="49">
        <f t="shared" si="3"/>
        <v>95.070975225275049</v>
      </c>
    </row>
    <row r="140" spans="1:7" s="25" customFormat="1" ht="58.2" customHeight="1" outlineLevel="2" x14ac:dyDescent="0.2">
      <c r="A140" s="18" t="s">
        <v>286</v>
      </c>
      <c r="B140" s="13" t="s">
        <v>136</v>
      </c>
      <c r="C140" s="46">
        <v>135.30000000000001</v>
      </c>
      <c r="D140" s="46">
        <v>75</v>
      </c>
      <c r="E140" s="49">
        <f t="shared" si="4"/>
        <v>55.432372505543235</v>
      </c>
      <c r="F140" s="49">
        <v>56.9</v>
      </c>
      <c r="G140" s="49">
        <f t="shared" si="3"/>
        <v>131.81019332161688</v>
      </c>
    </row>
    <row r="141" spans="1:7" s="25" customFormat="1" ht="51" outlineLevel="2" x14ac:dyDescent="0.2">
      <c r="A141" s="18" t="s">
        <v>304</v>
      </c>
      <c r="B141" s="13" t="s">
        <v>137</v>
      </c>
      <c r="C141" s="46">
        <v>575.1</v>
      </c>
      <c r="D141" s="46">
        <v>337.8</v>
      </c>
      <c r="E141" s="49">
        <f t="shared" si="4"/>
        <v>58.737610850286906</v>
      </c>
      <c r="F141" s="49">
        <v>550</v>
      </c>
      <c r="G141" s="49">
        <f t="shared" si="3"/>
        <v>61.418181818181814</v>
      </c>
    </row>
    <row r="142" spans="1:7" s="25" customFormat="1" ht="40.799999999999997" outlineLevel="3" collapsed="1" x14ac:dyDescent="0.2">
      <c r="A142" s="18" t="s">
        <v>305</v>
      </c>
      <c r="B142" s="13" t="s">
        <v>138</v>
      </c>
      <c r="C142" s="46">
        <v>83.9</v>
      </c>
      <c r="D142" s="46">
        <v>83.9</v>
      </c>
      <c r="E142" s="49">
        <f t="shared" si="4"/>
        <v>100</v>
      </c>
      <c r="F142" s="49">
        <v>64</v>
      </c>
      <c r="G142" s="49">
        <f t="shared" si="3"/>
        <v>131.09375</v>
      </c>
    </row>
    <row r="143" spans="1:7" s="25" customFormat="1" ht="30.6" hidden="1" outlineLevel="4" x14ac:dyDescent="0.2">
      <c r="A143" s="18" t="s">
        <v>325</v>
      </c>
      <c r="B143" s="19" t="s">
        <v>139</v>
      </c>
      <c r="C143" s="46"/>
      <c r="D143" s="46"/>
      <c r="E143" s="49" t="e">
        <f t="shared" si="4"/>
        <v>#DIV/0!</v>
      </c>
      <c r="F143" s="49"/>
      <c r="G143" s="49" t="e">
        <f t="shared" ref="G143:G207" si="5">D143/F143*100</f>
        <v>#DIV/0!</v>
      </c>
    </row>
    <row r="144" spans="1:7" s="25" customFormat="1" ht="30.6" outlineLevel="7" x14ac:dyDescent="0.2">
      <c r="A144" s="26" t="s">
        <v>287</v>
      </c>
      <c r="B144" s="19" t="s">
        <v>140</v>
      </c>
      <c r="C144" s="46">
        <v>879</v>
      </c>
      <c r="D144" s="46">
        <v>439.6</v>
      </c>
      <c r="E144" s="49">
        <f t="shared" si="4"/>
        <v>50.01137656427759</v>
      </c>
      <c r="F144" s="49">
        <v>439.4</v>
      </c>
      <c r="G144" s="49">
        <f t="shared" si="5"/>
        <v>100.04551661356396</v>
      </c>
    </row>
    <row r="145" spans="1:7" s="25" customFormat="1" ht="30.6" outlineLevel="3" x14ac:dyDescent="0.2">
      <c r="A145" s="18" t="s">
        <v>288</v>
      </c>
      <c r="B145" s="19" t="s">
        <v>141</v>
      </c>
      <c r="C145" s="46">
        <v>264.89999999999998</v>
      </c>
      <c r="D145" s="46">
        <v>132.5</v>
      </c>
      <c r="E145" s="49">
        <f t="shared" si="4"/>
        <v>50.018875047187628</v>
      </c>
      <c r="F145" s="49">
        <v>286.7</v>
      </c>
      <c r="G145" s="49">
        <f t="shared" si="5"/>
        <v>46.215556330659233</v>
      </c>
    </row>
    <row r="146" spans="1:7" s="25" customFormat="1" ht="20.399999999999999" outlineLevel="2" x14ac:dyDescent="0.2">
      <c r="A146" s="18" t="s">
        <v>291</v>
      </c>
      <c r="B146" s="19" t="s">
        <v>128</v>
      </c>
      <c r="C146" s="46">
        <v>9744.7999999999993</v>
      </c>
      <c r="D146" s="46">
        <v>9200</v>
      </c>
      <c r="E146" s="49">
        <f t="shared" si="4"/>
        <v>94.409325999507431</v>
      </c>
      <c r="F146" s="49">
        <v>9700</v>
      </c>
      <c r="G146" s="49">
        <f t="shared" si="5"/>
        <v>94.845360824742258</v>
      </c>
    </row>
    <row r="147" spans="1:7" s="25" customFormat="1" ht="30.6" outlineLevel="2" x14ac:dyDescent="0.2">
      <c r="A147" s="18" t="s">
        <v>290</v>
      </c>
      <c r="B147" s="19" t="s">
        <v>126</v>
      </c>
      <c r="C147" s="46">
        <v>6495.1</v>
      </c>
      <c r="D147" s="46">
        <v>5600</v>
      </c>
      <c r="E147" s="49">
        <f t="shared" si="4"/>
        <v>86.218841896198668</v>
      </c>
      <c r="F147" s="49">
        <v>810.7</v>
      </c>
      <c r="G147" s="49">
        <f t="shared" si="5"/>
        <v>690.7610706796595</v>
      </c>
    </row>
    <row r="148" spans="1:7" s="25" customFormat="1" ht="51" hidden="1" outlineLevel="2" x14ac:dyDescent="0.2">
      <c r="A148" s="18" t="s">
        <v>341</v>
      </c>
      <c r="B148" s="19" t="s">
        <v>342</v>
      </c>
      <c r="C148" s="46"/>
      <c r="D148" s="46"/>
      <c r="E148" s="49" t="e">
        <f t="shared" si="4"/>
        <v>#DIV/0!</v>
      </c>
      <c r="F148" s="49"/>
      <c r="G148" s="49" t="e">
        <f t="shared" si="5"/>
        <v>#DIV/0!</v>
      </c>
    </row>
    <row r="149" spans="1:7" s="25" customFormat="1" ht="20.399999999999999" hidden="1" outlineLevel="2" x14ac:dyDescent="0.2">
      <c r="A149" s="18" t="s">
        <v>345</v>
      </c>
      <c r="B149" s="19" t="s">
        <v>346</v>
      </c>
      <c r="C149" s="46"/>
      <c r="D149" s="46"/>
      <c r="E149" s="49" t="e">
        <f t="shared" si="4"/>
        <v>#DIV/0!</v>
      </c>
      <c r="F149" s="49"/>
      <c r="G149" s="49" t="e">
        <f t="shared" si="5"/>
        <v>#DIV/0!</v>
      </c>
    </row>
    <row r="150" spans="1:7" s="25" customFormat="1" ht="10.199999999999999" hidden="1" outlineLevel="2" x14ac:dyDescent="0.2">
      <c r="A150" s="18" t="s">
        <v>343</v>
      </c>
      <c r="B150" s="19" t="s">
        <v>344</v>
      </c>
      <c r="C150" s="46"/>
      <c r="D150" s="46"/>
      <c r="E150" s="49" t="e">
        <f t="shared" si="4"/>
        <v>#DIV/0!</v>
      </c>
      <c r="F150" s="49"/>
      <c r="G150" s="49" t="e">
        <f t="shared" si="5"/>
        <v>#DIV/0!</v>
      </c>
    </row>
    <row r="151" spans="1:7" s="25" customFormat="1" ht="40.799999999999997" outlineLevel="2" x14ac:dyDescent="0.2">
      <c r="A151" s="18" t="s">
        <v>289</v>
      </c>
      <c r="B151" s="13" t="s">
        <v>127</v>
      </c>
      <c r="C151" s="46">
        <v>4761.7</v>
      </c>
      <c r="D151" s="46">
        <v>2933.3</v>
      </c>
      <c r="E151" s="49">
        <f t="shared" si="4"/>
        <v>61.601948883802002</v>
      </c>
      <c r="F151" s="49">
        <v>5158.2</v>
      </c>
      <c r="G151" s="49">
        <f t="shared" si="5"/>
        <v>56.866736458454504</v>
      </c>
    </row>
    <row r="152" spans="1:7" s="25" customFormat="1" ht="22.5" customHeight="1" outlineLevel="2" x14ac:dyDescent="0.2">
      <c r="A152" s="18" t="s">
        <v>316</v>
      </c>
      <c r="B152" s="13" t="s">
        <v>317</v>
      </c>
      <c r="C152" s="46"/>
      <c r="D152" s="46"/>
      <c r="E152" s="49"/>
      <c r="F152" s="49">
        <v>1277.9000000000001</v>
      </c>
      <c r="G152" s="49">
        <f t="shared" si="5"/>
        <v>0</v>
      </c>
    </row>
    <row r="153" spans="1:7" s="27" customFormat="1" ht="10.199999999999999" outlineLevel="2" collapsed="1" x14ac:dyDescent="0.2">
      <c r="A153" s="15" t="s">
        <v>115</v>
      </c>
      <c r="B153" s="16" t="s">
        <v>116</v>
      </c>
      <c r="C153" s="45">
        <f>C154+C160+C161+C165+C168+C167</f>
        <v>0</v>
      </c>
      <c r="D153" s="45">
        <f>D154+D160+D161+D165+D168+D167</f>
        <v>43.5</v>
      </c>
      <c r="E153" s="42"/>
      <c r="F153" s="42">
        <f>F154+F160+F161+F165+F166+F168+F163+F164+F158</f>
        <v>885</v>
      </c>
      <c r="G153" s="42">
        <f t="shared" si="5"/>
        <v>4.9152542372881358</v>
      </c>
    </row>
    <row r="154" spans="1:7" s="17" customFormat="1" ht="30.6" hidden="1" outlineLevel="3" x14ac:dyDescent="0.2">
      <c r="A154" s="18" t="s">
        <v>264</v>
      </c>
      <c r="B154" s="19" t="s">
        <v>224</v>
      </c>
      <c r="C154" s="46"/>
      <c r="D154" s="46"/>
      <c r="E154" s="49"/>
      <c r="F154" s="49"/>
      <c r="G154" s="49" t="e">
        <f t="shared" si="5"/>
        <v>#DIV/0!</v>
      </c>
    </row>
    <row r="155" spans="1:7" s="17" customFormat="1" ht="10.199999999999999" hidden="1" outlineLevel="3" x14ac:dyDescent="0.2">
      <c r="A155" s="18" t="s">
        <v>143</v>
      </c>
      <c r="B155" s="19" t="s">
        <v>142</v>
      </c>
      <c r="C155" s="46"/>
      <c r="D155" s="46"/>
      <c r="E155" s="49"/>
      <c r="F155" s="49"/>
      <c r="G155" s="49" t="e">
        <f t="shared" si="5"/>
        <v>#DIV/0!</v>
      </c>
    </row>
    <row r="156" spans="1:7" s="17" customFormat="1" ht="40.799999999999997" hidden="1" outlineLevel="3" x14ac:dyDescent="0.2">
      <c r="A156" s="18" t="s">
        <v>267</v>
      </c>
      <c r="B156" s="19" t="s">
        <v>268</v>
      </c>
      <c r="C156" s="46"/>
      <c r="D156" s="46"/>
      <c r="E156" s="49"/>
      <c r="F156" s="49"/>
      <c r="G156" s="49" t="e">
        <f t="shared" si="5"/>
        <v>#DIV/0!</v>
      </c>
    </row>
    <row r="157" spans="1:7" s="17" customFormat="1" ht="30.6" hidden="1" outlineLevel="2" x14ac:dyDescent="0.2">
      <c r="A157" s="18" t="s">
        <v>265</v>
      </c>
      <c r="B157" s="19" t="s">
        <v>242</v>
      </c>
      <c r="C157" s="46"/>
      <c r="D157" s="46"/>
      <c r="E157" s="49"/>
      <c r="F157" s="49"/>
      <c r="G157" s="49" t="e">
        <f t="shared" si="5"/>
        <v>#DIV/0!</v>
      </c>
    </row>
    <row r="158" spans="1:7" s="17" customFormat="1" ht="30.6" outlineLevel="2" x14ac:dyDescent="0.2">
      <c r="A158" s="18" t="s">
        <v>266</v>
      </c>
      <c r="B158" s="19" t="s">
        <v>242</v>
      </c>
      <c r="C158" s="46"/>
      <c r="D158" s="46"/>
      <c r="E158" s="49"/>
      <c r="F158" s="49">
        <v>100</v>
      </c>
      <c r="G158" s="49"/>
    </row>
    <row r="159" spans="1:7" s="17" customFormat="1" ht="30.6" hidden="1" outlineLevel="2" x14ac:dyDescent="0.2">
      <c r="A159" s="18" t="s">
        <v>269</v>
      </c>
      <c r="B159" s="19" t="s">
        <v>270</v>
      </c>
      <c r="C159" s="46"/>
      <c r="D159" s="46"/>
      <c r="E159" s="49"/>
      <c r="F159" s="49"/>
      <c r="G159" s="49"/>
    </row>
    <row r="160" spans="1:7" s="17" customFormat="1" ht="20.399999999999999" hidden="1" outlineLevel="3" x14ac:dyDescent="0.2">
      <c r="A160" s="18" t="s">
        <v>302</v>
      </c>
      <c r="B160" s="19" t="s">
        <v>226</v>
      </c>
      <c r="C160" s="46"/>
      <c r="D160" s="46"/>
      <c r="E160" s="49"/>
      <c r="F160" s="49"/>
      <c r="G160" s="49"/>
    </row>
    <row r="161" spans="1:7" s="17" customFormat="1" ht="30.6" outlineLevel="3" x14ac:dyDescent="0.2">
      <c r="A161" s="18" t="s">
        <v>301</v>
      </c>
      <c r="B161" s="19" t="s">
        <v>223</v>
      </c>
      <c r="C161" s="46"/>
      <c r="D161" s="46"/>
      <c r="E161" s="49"/>
      <c r="F161" s="49">
        <v>770.1</v>
      </c>
      <c r="G161" s="49"/>
    </row>
    <row r="162" spans="1:7" s="17" customFormat="1" ht="36" hidden="1" outlineLevel="1" x14ac:dyDescent="0.2">
      <c r="A162" s="18" t="s">
        <v>302</v>
      </c>
      <c r="B162" s="53" t="s">
        <v>226</v>
      </c>
      <c r="C162" s="46"/>
      <c r="D162" s="46"/>
      <c r="E162" s="49"/>
      <c r="F162" s="49"/>
      <c r="G162" s="49" t="e">
        <f t="shared" si="5"/>
        <v>#DIV/0!</v>
      </c>
    </row>
    <row r="163" spans="1:7" s="17" customFormat="1" ht="10.199999999999999" hidden="1" outlineLevel="1" x14ac:dyDescent="0.2">
      <c r="A163" s="18" t="s">
        <v>143</v>
      </c>
      <c r="B163" s="19" t="s">
        <v>142</v>
      </c>
      <c r="C163" s="46"/>
      <c r="D163" s="46"/>
      <c r="E163" s="49"/>
      <c r="F163" s="49"/>
      <c r="G163" s="49" t="e">
        <f t="shared" si="5"/>
        <v>#DIV/0!</v>
      </c>
    </row>
    <row r="164" spans="1:7" s="17" customFormat="1" ht="40.799999999999997" hidden="1" outlineLevel="1" x14ac:dyDescent="0.2">
      <c r="A164" s="18" t="s">
        <v>267</v>
      </c>
      <c r="B164" s="19" t="s">
        <v>268</v>
      </c>
      <c r="C164" s="46"/>
      <c r="D164" s="46"/>
      <c r="E164" s="49"/>
      <c r="F164" s="49"/>
      <c r="G164" s="49" t="e">
        <f t="shared" si="5"/>
        <v>#DIV/0!</v>
      </c>
    </row>
    <row r="165" spans="1:7" s="17" customFormat="1" ht="46.5" hidden="1" customHeight="1" outlineLevel="1" x14ac:dyDescent="0.2">
      <c r="A165" s="18" t="s">
        <v>298</v>
      </c>
      <c r="B165" s="19" t="s">
        <v>242</v>
      </c>
      <c r="C165" s="46"/>
      <c r="D165" s="46"/>
      <c r="E165" s="49"/>
      <c r="F165" s="49"/>
      <c r="G165" s="49" t="e">
        <f t="shared" si="5"/>
        <v>#DIV/0!</v>
      </c>
    </row>
    <row r="166" spans="1:7" s="17" customFormat="1" ht="48.75" hidden="1" customHeight="1" outlineLevel="1" x14ac:dyDescent="0.2">
      <c r="A166" s="18" t="s">
        <v>353</v>
      </c>
      <c r="B166" s="19" t="s">
        <v>242</v>
      </c>
      <c r="C166" s="46"/>
      <c r="D166" s="46"/>
      <c r="E166" s="49"/>
      <c r="F166" s="49"/>
      <c r="G166" s="49" t="e">
        <f t="shared" si="5"/>
        <v>#DIV/0!</v>
      </c>
    </row>
    <row r="167" spans="1:7" s="17" customFormat="1" ht="26.25" customHeight="1" outlineLevel="1" x14ac:dyDescent="0.2">
      <c r="A167" s="18" t="s">
        <v>400</v>
      </c>
      <c r="B167" s="19" t="s">
        <v>401</v>
      </c>
      <c r="C167" s="46"/>
      <c r="D167" s="46">
        <v>30</v>
      </c>
      <c r="E167" s="49"/>
      <c r="F167" s="49"/>
      <c r="G167" s="49"/>
    </row>
    <row r="168" spans="1:7" s="27" customFormat="1" ht="40.799999999999997" customHeight="1" outlineLevel="1" x14ac:dyDescent="0.2">
      <c r="A168" s="18" t="s">
        <v>300</v>
      </c>
      <c r="B168" s="19" t="s">
        <v>299</v>
      </c>
      <c r="C168" s="46">
        <v>0</v>
      </c>
      <c r="D168" s="46">
        <v>13.5</v>
      </c>
      <c r="E168" s="49"/>
      <c r="F168" s="49">
        <v>14.9</v>
      </c>
      <c r="G168" s="49">
        <f t="shared" si="5"/>
        <v>90.604026845637591</v>
      </c>
    </row>
    <row r="169" spans="1:7" s="27" customFormat="1" ht="30.6" hidden="1" outlineLevel="1" x14ac:dyDescent="0.2">
      <c r="A169" s="18" t="s">
        <v>303</v>
      </c>
      <c r="B169" s="19" t="s">
        <v>224</v>
      </c>
      <c r="C169" s="39">
        <v>0</v>
      </c>
      <c r="D169" s="39">
        <v>0</v>
      </c>
      <c r="E169" s="49"/>
      <c r="F169" s="49">
        <v>0</v>
      </c>
      <c r="G169" s="49" t="e">
        <f t="shared" si="5"/>
        <v>#DIV/0!</v>
      </c>
    </row>
    <row r="170" spans="1:7" s="27" customFormat="1" ht="10.199999999999999" outlineLevel="1" x14ac:dyDescent="0.2">
      <c r="A170" s="15" t="s">
        <v>243</v>
      </c>
      <c r="B170" s="16" t="s">
        <v>244</v>
      </c>
      <c r="C170" s="42">
        <v>0</v>
      </c>
      <c r="D170" s="42">
        <v>0</v>
      </c>
      <c r="E170" s="42"/>
      <c r="F170" s="42">
        <v>60.7</v>
      </c>
      <c r="G170" s="42"/>
    </row>
    <row r="171" spans="1:7" s="27" customFormat="1" ht="10.199999999999999" hidden="1" outlineLevel="1" x14ac:dyDescent="0.2">
      <c r="A171" s="15" t="s">
        <v>253</v>
      </c>
      <c r="B171" s="16" t="s">
        <v>254</v>
      </c>
      <c r="C171" s="42"/>
      <c r="D171" s="42"/>
      <c r="E171" s="42"/>
      <c r="F171" s="42">
        <v>0</v>
      </c>
      <c r="G171" s="42" t="e">
        <f t="shared" si="5"/>
        <v>#DIV/0!</v>
      </c>
    </row>
    <row r="172" spans="1:7" s="27" customFormat="1" ht="15" customHeight="1" outlineLevel="1" x14ac:dyDescent="0.2">
      <c r="A172" s="15" t="s">
        <v>253</v>
      </c>
      <c r="B172" s="16" t="s">
        <v>254</v>
      </c>
      <c r="C172" s="42">
        <v>0</v>
      </c>
      <c r="D172" s="42">
        <v>61.2</v>
      </c>
      <c r="E172" s="42"/>
      <c r="F172" s="42">
        <v>0</v>
      </c>
      <c r="G172" s="42"/>
    </row>
    <row r="173" spans="1:7" s="27" customFormat="1" ht="40.799999999999997" outlineLevel="1" x14ac:dyDescent="0.2">
      <c r="A173" s="15" t="s">
        <v>117</v>
      </c>
      <c r="B173" s="16" t="s">
        <v>118</v>
      </c>
      <c r="C173" s="42"/>
      <c r="D173" s="42">
        <v>1.2</v>
      </c>
      <c r="E173" s="42"/>
      <c r="F173" s="42">
        <v>86.3</v>
      </c>
      <c r="G173" s="42">
        <f t="shared" si="5"/>
        <v>1.3904982618771726</v>
      </c>
    </row>
    <row r="174" spans="1:7" s="27" customFormat="1" ht="20.399999999999999" outlineLevel="1" x14ac:dyDescent="0.2">
      <c r="A174" s="15" t="s">
        <v>119</v>
      </c>
      <c r="B174" s="16" t="s">
        <v>120</v>
      </c>
      <c r="C174" s="42"/>
      <c r="D174" s="42">
        <v>-1934.3</v>
      </c>
      <c r="E174" s="42"/>
      <c r="F174" s="42">
        <v>-701.1</v>
      </c>
      <c r="G174" s="42">
        <f t="shared" si="5"/>
        <v>275.89502210811577</v>
      </c>
    </row>
    <row r="175" spans="1:7" s="17" customFormat="1" ht="10.199999999999999" x14ac:dyDescent="0.2">
      <c r="A175" s="29" t="s">
        <v>0</v>
      </c>
      <c r="B175" s="30" t="s">
        <v>220</v>
      </c>
      <c r="C175" s="54">
        <f>C5+C70</f>
        <v>1192808.5</v>
      </c>
      <c r="D175" s="54">
        <f>D5+D70</f>
        <v>689803.5</v>
      </c>
      <c r="E175" s="54">
        <f>D175/C175*100</f>
        <v>57.830196548733511</v>
      </c>
      <c r="F175" s="54">
        <f>F5+F70</f>
        <v>716613.60000000009</v>
      </c>
      <c r="G175" s="54">
        <f t="shared" si="5"/>
        <v>96.258778789573611</v>
      </c>
    </row>
    <row r="176" spans="1:7" s="28" customFormat="1" ht="10.199999999999999" x14ac:dyDescent="0.2">
      <c r="A176" s="31"/>
      <c r="B176" s="32" t="s">
        <v>145</v>
      </c>
      <c r="C176" s="40"/>
      <c r="D176" s="40"/>
      <c r="E176" s="55"/>
      <c r="F176" s="55"/>
      <c r="G176" s="55"/>
    </row>
    <row r="177" spans="1:7" s="27" customFormat="1" ht="10.199999999999999" outlineLevel="3" x14ac:dyDescent="0.2">
      <c r="A177" s="15" t="s">
        <v>146</v>
      </c>
      <c r="B177" s="16" t="s">
        <v>147</v>
      </c>
      <c r="C177" s="45">
        <f>C178+C180+C182+C184+C187+C188+C186</f>
        <v>171179.1</v>
      </c>
      <c r="D177" s="45">
        <f>D178+D180+D182+D184+D187+D188+D186</f>
        <v>82835.7</v>
      </c>
      <c r="E177" s="42">
        <f t="shared" ref="E177:E245" si="6">D177/C177*100</f>
        <v>48.391246361267228</v>
      </c>
      <c r="F177" s="42">
        <f>F178+F180+F182+F184+F187+F188</f>
        <v>69497.200000000012</v>
      </c>
      <c r="G177" s="42">
        <f t="shared" si="5"/>
        <v>119.19285956844301</v>
      </c>
    </row>
    <row r="178" spans="1:7" s="17" customFormat="1" ht="20.399999999999999" outlineLevel="3" x14ac:dyDescent="0.2">
      <c r="A178" s="18" t="s">
        <v>148</v>
      </c>
      <c r="B178" s="19" t="s">
        <v>149</v>
      </c>
      <c r="C178" s="46">
        <v>1181</v>
      </c>
      <c r="D178" s="46">
        <v>555.1</v>
      </c>
      <c r="E178" s="49">
        <f t="shared" si="6"/>
        <v>47.002540220152419</v>
      </c>
      <c r="F178" s="49">
        <v>440.5</v>
      </c>
      <c r="G178" s="49">
        <f t="shared" si="5"/>
        <v>126.01589103291715</v>
      </c>
    </row>
    <row r="179" spans="1:7" s="43" customFormat="1" ht="10.199999999999999" outlineLevel="3" x14ac:dyDescent="0.2">
      <c r="A179" s="33"/>
      <c r="B179" s="34" t="s">
        <v>150</v>
      </c>
      <c r="C179" s="47">
        <v>1181</v>
      </c>
      <c r="D179" s="47">
        <v>555.1</v>
      </c>
      <c r="E179" s="56">
        <f t="shared" si="6"/>
        <v>47.002540220152419</v>
      </c>
      <c r="F179" s="56">
        <v>440.5</v>
      </c>
      <c r="G179" s="56">
        <f t="shared" si="5"/>
        <v>126.01589103291715</v>
      </c>
    </row>
    <row r="180" spans="1:7" s="17" customFormat="1" ht="20.399999999999999" outlineLevel="3" x14ac:dyDescent="0.2">
      <c r="A180" s="18" t="s">
        <v>151</v>
      </c>
      <c r="B180" s="19" t="s">
        <v>152</v>
      </c>
      <c r="C180" s="46">
        <v>1628</v>
      </c>
      <c r="D180" s="46">
        <v>745.3</v>
      </c>
      <c r="E180" s="49">
        <f t="shared" si="6"/>
        <v>45.780098280098272</v>
      </c>
      <c r="F180" s="49">
        <v>702.5</v>
      </c>
      <c r="G180" s="49">
        <f t="shared" si="5"/>
        <v>106.09252669039144</v>
      </c>
    </row>
    <row r="181" spans="1:7" s="43" customFormat="1" ht="10.199999999999999" outlineLevel="3" x14ac:dyDescent="0.2">
      <c r="A181" s="33"/>
      <c r="B181" s="34" t="s">
        <v>150</v>
      </c>
      <c r="C181" s="47">
        <v>1236</v>
      </c>
      <c r="D181" s="47">
        <v>611.79999999999995</v>
      </c>
      <c r="E181" s="56">
        <f t="shared" si="6"/>
        <v>49.498381877022652</v>
      </c>
      <c r="F181" s="56">
        <v>530.79999999999995</v>
      </c>
      <c r="G181" s="56">
        <f t="shared" si="5"/>
        <v>115.25998492840995</v>
      </c>
    </row>
    <row r="182" spans="1:7" s="17" customFormat="1" ht="30.6" outlineLevel="3" x14ac:dyDescent="0.2">
      <c r="A182" s="18" t="s">
        <v>153</v>
      </c>
      <c r="B182" s="19" t="s">
        <v>154</v>
      </c>
      <c r="C182" s="46">
        <v>58572.2</v>
      </c>
      <c r="D182" s="46">
        <v>27913.9</v>
      </c>
      <c r="E182" s="49">
        <f t="shared" si="6"/>
        <v>47.657250367921989</v>
      </c>
      <c r="F182" s="49">
        <v>24981.4</v>
      </c>
      <c r="G182" s="49">
        <f t="shared" si="5"/>
        <v>111.73873361781166</v>
      </c>
    </row>
    <row r="183" spans="1:7" s="43" customFormat="1" ht="10.199999999999999" outlineLevel="3" x14ac:dyDescent="0.2">
      <c r="A183" s="33"/>
      <c r="B183" s="34" t="s">
        <v>150</v>
      </c>
      <c r="C183" s="47">
        <v>51156.1</v>
      </c>
      <c r="D183" s="47">
        <v>25685.1</v>
      </c>
      <c r="E183" s="56">
        <f t="shared" si="6"/>
        <v>50.209261456600487</v>
      </c>
      <c r="F183" s="56">
        <v>23280.6</v>
      </c>
      <c r="G183" s="56">
        <f t="shared" si="5"/>
        <v>110.32834205303988</v>
      </c>
    </row>
    <row r="184" spans="1:7" s="17" customFormat="1" ht="20.399999999999999" outlineLevel="3" x14ac:dyDescent="0.2">
      <c r="A184" s="18" t="s">
        <v>155</v>
      </c>
      <c r="B184" s="19" t="s">
        <v>156</v>
      </c>
      <c r="C184" s="46">
        <v>10298.799999999999</v>
      </c>
      <c r="D184" s="46">
        <v>4130.8</v>
      </c>
      <c r="E184" s="49">
        <f t="shared" si="6"/>
        <v>40.109527323571683</v>
      </c>
      <c r="F184" s="49">
        <v>3882.9</v>
      </c>
      <c r="G184" s="49">
        <f t="shared" si="5"/>
        <v>106.38440340982255</v>
      </c>
    </row>
    <row r="185" spans="1:7" s="43" customFormat="1" ht="10.199999999999999" outlineLevel="3" x14ac:dyDescent="0.2">
      <c r="A185" s="33"/>
      <c r="B185" s="34" t="s">
        <v>150</v>
      </c>
      <c r="C185" s="47">
        <v>9394.5</v>
      </c>
      <c r="D185" s="47">
        <v>3881.2</v>
      </c>
      <c r="E185" s="56">
        <f t="shared" si="6"/>
        <v>41.31353451487572</v>
      </c>
      <c r="F185" s="56">
        <v>3542.5</v>
      </c>
      <c r="G185" s="56">
        <f t="shared" si="5"/>
        <v>109.56104446012702</v>
      </c>
    </row>
    <row r="186" spans="1:7" s="43" customFormat="1" ht="10.199999999999999" outlineLevel="3" x14ac:dyDescent="0.2">
      <c r="A186" s="18" t="s">
        <v>398</v>
      </c>
      <c r="B186" s="19" t="s">
        <v>399</v>
      </c>
      <c r="C186" s="45">
        <v>3509.4</v>
      </c>
      <c r="D186" s="45">
        <v>3509.4</v>
      </c>
      <c r="E186" s="56">
        <f t="shared" si="6"/>
        <v>100</v>
      </c>
      <c r="F186" s="56"/>
      <c r="G186" s="56"/>
    </row>
    <row r="187" spans="1:7" s="17" customFormat="1" ht="10.199999999999999" outlineLevel="3" x14ac:dyDescent="0.2">
      <c r="A187" s="18" t="s">
        <v>157</v>
      </c>
      <c r="B187" s="19" t="s">
        <v>158</v>
      </c>
      <c r="C187" s="46">
        <v>474.8</v>
      </c>
      <c r="D187" s="46">
        <v>0</v>
      </c>
      <c r="E187" s="49"/>
      <c r="F187" s="49">
        <v>0</v>
      </c>
      <c r="G187" s="49"/>
    </row>
    <row r="188" spans="1:7" s="17" customFormat="1" ht="10.199999999999999" outlineLevel="3" x14ac:dyDescent="0.2">
      <c r="A188" s="18" t="s">
        <v>159</v>
      </c>
      <c r="B188" s="19" t="s">
        <v>160</v>
      </c>
      <c r="C188" s="46">
        <v>95514.9</v>
      </c>
      <c r="D188" s="46">
        <v>45981.2</v>
      </c>
      <c r="E188" s="49">
        <f t="shared" si="6"/>
        <v>48.140342501536409</v>
      </c>
      <c r="F188" s="49">
        <v>39489.9</v>
      </c>
      <c r="G188" s="49">
        <f t="shared" si="5"/>
        <v>116.43787398803238</v>
      </c>
    </row>
    <row r="189" spans="1:7" s="43" customFormat="1" ht="10.199999999999999" outlineLevel="3" x14ac:dyDescent="0.2">
      <c r="A189" s="33"/>
      <c r="B189" s="34" t="s">
        <v>150</v>
      </c>
      <c r="C189" s="47">
        <v>55562.5</v>
      </c>
      <c r="D189" s="47">
        <v>33527.1</v>
      </c>
      <c r="E189" s="56">
        <f t="shared" si="6"/>
        <v>60.341237345331834</v>
      </c>
      <c r="F189" s="56">
        <v>27048.7</v>
      </c>
      <c r="G189" s="56">
        <f t="shared" si="5"/>
        <v>123.95087379430434</v>
      </c>
    </row>
    <row r="190" spans="1:7" s="35" customFormat="1" ht="10.199999999999999" outlineLevel="3" x14ac:dyDescent="0.2">
      <c r="A190" s="33"/>
      <c r="B190" s="34" t="s">
        <v>161</v>
      </c>
      <c r="C190" s="47"/>
      <c r="D190" s="47"/>
      <c r="E190" s="56"/>
      <c r="F190" s="56"/>
      <c r="G190" s="56"/>
    </row>
    <row r="191" spans="1:7" s="43" customFormat="1" ht="10.199999999999999" outlineLevel="3" x14ac:dyDescent="0.2">
      <c r="A191" s="33"/>
      <c r="B191" s="34" t="s">
        <v>162</v>
      </c>
      <c r="C191" s="47">
        <v>2735.1</v>
      </c>
      <c r="D191" s="47">
        <v>1022.3</v>
      </c>
      <c r="E191" s="56">
        <f t="shared" si="6"/>
        <v>37.377061167781797</v>
      </c>
      <c r="F191" s="56">
        <v>1238.7</v>
      </c>
      <c r="G191" s="56">
        <f t="shared" si="5"/>
        <v>82.530071849519643</v>
      </c>
    </row>
    <row r="192" spans="1:7" s="43" customFormat="1" ht="10.199999999999999" outlineLevel="3" x14ac:dyDescent="0.2">
      <c r="A192" s="33"/>
      <c r="B192" s="34" t="s">
        <v>150</v>
      </c>
      <c r="C192" s="47">
        <v>2176.8000000000002</v>
      </c>
      <c r="D192" s="47">
        <v>881.3</v>
      </c>
      <c r="E192" s="56">
        <f t="shared" si="6"/>
        <v>40.486034546122745</v>
      </c>
      <c r="F192" s="56">
        <v>1097.5</v>
      </c>
      <c r="G192" s="56">
        <f t="shared" si="5"/>
        <v>80.300683371298405</v>
      </c>
    </row>
    <row r="193" spans="1:7" s="43" customFormat="1" ht="10.199999999999999" outlineLevel="3" x14ac:dyDescent="0.2">
      <c r="A193" s="33"/>
      <c r="B193" s="34" t="s">
        <v>163</v>
      </c>
      <c r="C193" s="47">
        <v>52801</v>
      </c>
      <c r="D193" s="47">
        <v>26662.400000000001</v>
      </c>
      <c r="E193" s="56">
        <f t="shared" si="6"/>
        <v>50.496013333080811</v>
      </c>
      <c r="F193" s="56">
        <v>18852.400000000001</v>
      </c>
      <c r="G193" s="56">
        <f t="shared" si="5"/>
        <v>141.42708620653073</v>
      </c>
    </row>
    <row r="194" spans="1:7" s="43" customFormat="1" ht="10.199999999999999" outlineLevel="3" x14ac:dyDescent="0.2">
      <c r="A194" s="33"/>
      <c r="B194" s="34" t="s">
        <v>150</v>
      </c>
      <c r="C194" s="47">
        <v>29012</v>
      </c>
      <c r="D194" s="47">
        <v>18177.3</v>
      </c>
      <c r="E194" s="56">
        <f t="shared" si="6"/>
        <v>62.654418861160899</v>
      </c>
      <c r="F194" s="56">
        <v>11388</v>
      </c>
      <c r="G194" s="56">
        <f t="shared" si="5"/>
        <v>159.61801896733402</v>
      </c>
    </row>
    <row r="195" spans="1:7" s="43" customFormat="1" ht="10.199999999999999" outlineLevel="3" x14ac:dyDescent="0.2">
      <c r="A195" s="33"/>
      <c r="B195" s="34" t="s">
        <v>164</v>
      </c>
      <c r="C195" s="47">
        <v>15004.7</v>
      </c>
      <c r="D195" s="47">
        <v>7061.8</v>
      </c>
      <c r="E195" s="56">
        <f t="shared" si="6"/>
        <v>47.063919971742187</v>
      </c>
      <c r="F195" s="56">
        <v>6841.2</v>
      </c>
      <c r="G195" s="56">
        <f t="shared" si="5"/>
        <v>103.22458048295621</v>
      </c>
    </row>
    <row r="196" spans="1:7" s="43" customFormat="1" ht="10.199999999999999" outlineLevel="3" x14ac:dyDescent="0.2">
      <c r="A196" s="33"/>
      <c r="B196" s="34" t="s">
        <v>150</v>
      </c>
      <c r="C196" s="47">
        <v>14557</v>
      </c>
      <c r="D196" s="47">
        <v>6779.3</v>
      </c>
      <c r="E196" s="56">
        <f t="shared" si="6"/>
        <v>46.570721989420896</v>
      </c>
      <c r="F196" s="56">
        <v>6755.7</v>
      </c>
      <c r="G196" s="56">
        <f t="shared" si="5"/>
        <v>100.34933463593707</v>
      </c>
    </row>
    <row r="197" spans="1:7" s="27" customFormat="1" ht="10.199999999999999" outlineLevel="3" x14ac:dyDescent="0.2">
      <c r="A197" s="15" t="s">
        <v>165</v>
      </c>
      <c r="B197" s="16" t="s">
        <v>166</v>
      </c>
      <c r="C197" s="45">
        <f>C199+C201</f>
        <v>12649.7</v>
      </c>
      <c r="D197" s="45">
        <f>D199+D201</f>
        <v>4573.3999999999996</v>
      </c>
      <c r="E197" s="42">
        <f t="shared" si="6"/>
        <v>36.154217096057614</v>
      </c>
      <c r="F197" s="42">
        <f>F199+F201</f>
        <v>4125.7</v>
      </c>
      <c r="G197" s="42">
        <f t="shared" si="5"/>
        <v>110.85149186804664</v>
      </c>
    </row>
    <row r="198" spans="1:7" s="43" customFormat="1" ht="10.199999999999999" outlineLevel="3" x14ac:dyDescent="0.2">
      <c r="A198" s="33"/>
      <c r="B198" s="34" t="s">
        <v>150</v>
      </c>
      <c r="C198" s="48">
        <f>C200+C202</f>
        <v>6554.6</v>
      </c>
      <c r="D198" s="48">
        <f>D200+D202</f>
        <v>3023.1</v>
      </c>
      <c r="E198" s="57">
        <f t="shared" si="6"/>
        <v>46.121807585512457</v>
      </c>
      <c r="F198" s="56">
        <v>2858.4</v>
      </c>
      <c r="G198" s="56">
        <f t="shared" si="5"/>
        <v>105.76196473551636</v>
      </c>
    </row>
    <row r="199" spans="1:7" s="17" customFormat="1" ht="20.399999999999999" outlineLevel="3" x14ac:dyDescent="0.2">
      <c r="A199" s="18" t="s">
        <v>167</v>
      </c>
      <c r="B199" s="19" t="s">
        <v>168</v>
      </c>
      <c r="C199" s="46">
        <v>5441.9</v>
      </c>
      <c r="D199" s="46">
        <v>1072.2</v>
      </c>
      <c r="E199" s="49">
        <f t="shared" si="6"/>
        <v>19.702677373711388</v>
      </c>
      <c r="F199" s="49">
        <v>1004.5</v>
      </c>
      <c r="G199" s="49">
        <f t="shared" si="5"/>
        <v>106.73967147834745</v>
      </c>
    </row>
    <row r="200" spans="1:7" s="43" customFormat="1" ht="10.199999999999999" outlineLevel="3" x14ac:dyDescent="0.2">
      <c r="A200" s="33"/>
      <c r="B200" s="34" t="s">
        <v>150</v>
      </c>
      <c r="C200" s="47">
        <v>1324.4</v>
      </c>
      <c r="D200" s="47">
        <v>396.1</v>
      </c>
      <c r="E200" s="56">
        <f t="shared" si="6"/>
        <v>29.907882814859558</v>
      </c>
      <c r="F200" s="56">
        <v>358.2</v>
      </c>
      <c r="G200" s="56">
        <f t="shared" si="5"/>
        <v>110.58068118369626</v>
      </c>
    </row>
    <row r="201" spans="1:7" s="17" customFormat="1" ht="20.399999999999999" outlineLevel="3" x14ac:dyDescent="0.2">
      <c r="A201" s="18" t="s">
        <v>169</v>
      </c>
      <c r="B201" s="19" t="s">
        <v>170</v>
      </c>
      <c r="C201" s="46">
        <v>7207.8</v>
      </c>
      <c r="D201" s="46">
        <v>3501.2</v>
      </c>
      <c r="E201" s="49">
        <f t="shared" si="6"/>
        <v>48.57515469352645</v>
      </c>
      <c r="F201" s="49">
        <v>3121.2</v>
      </c>
      <c r="G201" s="49">
        <f t="shared" si="5"/>
        <v>112.1748045623478</v>
      </c>
    </row>
    <row r="202" spans="1:7" s="43" customFormat="1" ht="10.199999999999999" outlineLevel="3" x14ac:dyDescent="0.2">
      <c r="A202" s="33"/>
      <c r="B202" s="34" t="s">
        <v>150</v>
      </c>
      <c r="C202" s="47">
        <v>5230.2</v>
      </c>
      <c r="D202" s="47">
        <v>2627</v>
      </c>
      <c r="E202" s="56">
        <f t="shared" si="6"/>
        <v>50.227524760047416</v>
      </c>
      <c r="F202" s="56">
        <v>2500.1999999999998</v>
      </c>
      <c r="G202" s="56">
        <f t="shared" si="5"/>
        <v>105.0715942724582</v>
      </c>
    </row>
    <row r="203" spans="1:7" s="27" customFormat="1" ht="10.199999999999999" outlineLevel="3" x14ac:dyDescent="0.2">
      <c r="A203" s="15" t="s">
        <v>171</v>
      </c>
      <c r="B203" s="16" t="s">
        <v>172</v>
      </c>
      <c r="C203" s="45">
        <f>C204+C206+C208</f>
        <v>50851.4</v>
      </c>
      <c r="D203" s="45">
        <f>D204+D206+D208</f>
        <v>20950.5</v>
      </c>
      <c r="E203" s="42">
        <f t="shared" si="6"/>
        <v>41.199455668870471</v>
      </c>
      <c r="F203" s="42">
        <f>F204+F206+F208</f>
        <v>16767.7</v>
      </c>
      <c r="G203" s="42">
        <f t="shared" si="5"/>
        <v>124.94557989467845</v>
      </c>
    </row>
    <row r="204" spans="1:7" s="17" customFormat="1" ht="10.199999999999999" outlineLevel="3" x14ac:dyDescent="0.2">
      <c r="A204" s="18" t="s">
        <v>173</v>
      </c>
      <c r="B204" s="19" t="s">
        <v>174</v>
      </c>
      <c r="C204" s="46">
        <v>83.9</v>
      </c>
      <c r="D204" s="46">
        <v>0</v>
      </c>
      <c r="E204" s="49">
        <f t="shared" si="6"/>
        <v>0</v>
      </c>
      <c r="F204" s="49">
        <v>0</v>
      </c>
      <c r="G204" s="49"/>
    </row>
    <row r="205" spans="1:7" s="43" customFormat="1" ht="10.199999999999999" outlineLevel="3" x14ac:dyDescent="0.2">
      <c r="A205" s="33"/>
      <c r="B205" s="34" t="s">
        <v>150</v>
      </c>
      <c r="C205" s="47">
        <v>43.9</v>
      </c>
      <c r="D205" s="47">
        <v>0</v>
      </c>
      <c r="E205" s="56">
        <f t="shared" si="6"/>
        <v>0</v>
      </c>
      <c r="F205" s="56">
        <v>0</v>
      </c>
      <c r="G205" s="56"/>
    </row>
    <row r="206" spans="1:7" s="17" customFormat="1" ht="10.199999999999999" outlineLevel="3" x14ac:dyDescent="0.2">
      <c r="A206" s="18" t="s">
        <v>175</v>
      </c>
      <c r="B206" s="19" t="s">
        <v>176</v>
      </c>
      <c r="C206" s="46">
        <v>50262.5</v>
      </c>
      <c r="D206" s="46">
        <v>20950.5</v>
      </c>
      <c r="E206" s="49">
        <f t="shared" si="6"/>
        <v>41.682168614772444</v>
      </c>
      <c r="F206" s="49">
        <v>16753.2</v>
      </c>
      <c r="G206" s="49">
        <f t="shared" si="5"/>
        <v>125.05372108015185</v>
      </c>
    </row>
    <row r="207" spans="1:7" s="43" customFormat="1" ht="10.199999999999999" outlineLevel="3" x14ac:dyDescent="0.2">
      <c r="A207" s="33"/>
      <c r="B207" s="34" t="s">
        <v>150</v>
      </c>
      <c r="C207" s="47">
        <v>13410.5</v>
      </c>
      <c r="D207" s="47">
        <v>8687.9</v>
      </c>
      <c r="E207" s="56">
        <f t="shared" si="6"/>
        <v>64.784310801237837</v>
      </c>
      <c r="F207" s="56">
        <v>6153.2</v>
      </c>
      <c r="G207" s="56">
        <f t="shared" si="5"/>
        <v>141.19320028603005</v>
      </c>
    </row>
    <row r="208" spans="1:7" s="17" customFormat="1" ht="10.199999999999999" outlineLevel="3" x14ac:dyDescent="0.2">
      <c r="A208" s="18" t="s">
        <v>177</v>
      </c>
      <c r="B208" s="19" t="s">
        <v>178</v>
      </c>
      <c r="C208" s="46">
        <v>505</v>
      </c>
      <c r="D208" s="46">
        <v>0</v>
      </c>
      <c r="E208" s="49"/>
      <c r="F208" s="49">
        <v>14.5</v>
      </c>
      <c r="G208" s="49"/>
    </row>
    <row r="209" spans="1:7" s="27" customFormat="1" ht="10.199999999999999" outlineLevel="3" x14ac:dyDescent="0.2">
      <c r="A209" s="15" t="s">
        <v>179</v>
      </c>
      <c r="B209" s="16" t="s">
        <v>180</v>
      </c>
      <c r="C209" s="45">
        <f>C211+C212+C213+C214</f>
        <v>119166.5</v>
      </c>
      <c r="D209" s="45">
        <f>D211+D212+D213+D214</f>
        <v>50969.2</v>
      </c>
      <c r="E209" s="42">
        <f t="shared" si="6"/>
        <v>42.771416463519529</v>
      </c>
      <c r="F209" s="42">
        <f>F211+F212+F213+F214</f>
        <v>39032.400000000001</v>
      </c>
      <c r="G209" s="42">
        <f t="shared" ref="G209:G245" si="7">D209/F209*100</f>
        <v>130.58177309107305</v>
      </c>
    </row>
    <row r="210" spans="1:7" s="43" customFormat="1" ht="10.199999999999999" outlineLevel="3" x14ac:dyDescent="0.2">
      <c r="A210" s="33"/>
      <c r="B210" s="34" t="s">
        <v>150</v>
      </c>
      <c r="C210" s="47">
        <v>19936.8</v>
      </c>
      <c r="D210" s="47">
        <v>10883.7</v>
      </c>
      <c r="E210" s="56">
        <f t="shared" si="6"/>
        <v>54.591007583965336</v>
      </c>
      <c r="F210" s="56">
        <v>10240.6</v>
      </c>
      <c r="G210" s="56">
        <f t="shared" si="7"/>
        <v>106.27990547428863</v>
      </c>
    </row>
    <row r="211" spans="1:7" s="17" customFormat="1" ht="10.199999999999999" outlineLevel="3" x14ac:dyDescent="0.2">
      <c r="A211" s="18" t="s">
        <v>181</v>
      </c>
      <c r="B211" s="19" t="s">
        <v>182</v>
      </c>
      <c r="C211" s="46">
        <v>3589.7</v>
      </c>
      <c r="D211" s="46">
        <v>821.1</v>
      </c>
      <c r="E211" s="49">
        <f t="shared" si="6"/>
        <v>22.873777753015574</v>
      </c>
      <c r="F211" s="49">
        <v>75.599999999999994</v>
      </c>
      <c r="G211" s="56">
        <f t="shared" si="7"/>
        <v>1086.1111111111113</v>
      </c>
    </row>
    <row r="212" spans="1:7" s="17" customFormat="1" ht="10.199999999999999" outlineLevel="3" x14ac:dyDescent="0.2">
      <c r="A212" s="18" t="s">
        <v>183</v>
      </c>
      <c r="B212" s="19" t="s">
        <v>184</v>
      </c>
      <c r="C212" s="46">
        <v>38640.6</v>
      </c>
      <c r="D212" s="46">
        <v>25818.400000000001</v>
      </c>
      <c r="E212" s="49">
        <f t="shared" si="6"/>
        <v>66.816767855571598</v>
      </c>
      <c r="F212" s="49">
        <v>14877.8</v>
      </c>
      <c r="G212" s="49">
        <f t="shared" si="7"/>
        <v>173.53640995308447</v>
      </c>
    </row>
    <row r="213" spans="1:7" s="17" customFormat="1" ht="10.199999999999999" outlineLevel="3" x14ac:dyDescent="0.2">
      <c r="A213" s="18" t="s">
        <v>185</v>
      </c>
      <c r="B213" s="19" t="s">
        <v>186</v>
      </c>
      <c r="C213" s="46">
        <v>66867.199999999997</v>
      </c>
      <c r="D213" s="46">
        <v>20247.599999999999</v>
      </c>
      <c r="E213" s="49">
        <f t="shared" si="6"/>
        <v>30.280316807044411</v>
      </c>
      <c r="F213" s="49">
        <v>20554.5</v>
      </c>
      <c r="G213" s="49">
        <f t="shared" si="7"/>
        <v>98.506896300080271</v>
      </c>
    </row>
    <row r="214" spans="1:7" s="17" customFormat="1" ht="10.199999999999999" outlineLevel="3" x14ac:dyDescent="0.2">
      <c r="A214" s="18" t="s">
        <v>187</v>
      </c>
      <c r="B214" s="19" t="s">
        <v>188</v>
      </c>
      <c r="C214" s="46">
        <v>10069</v>
      </c>
      <c r="D214" s="46">
        <v>4082.1</v>
      </c>
      <c r="E214" s="49">
        <f t="shared" si="6"/>
        <v>40.541265269639489</v>
      </c>
      <c r="F214" s="49">
        <v>3524.5</v>
      </c>
      <c r="G214" s="49">
        <f t="shared" si="7"/>
        <v>115.82068378493402</v>
      </c>
    </row>
    <row r="215" spans="1:7" s="43" customFormat="1" ht="10.199999999999999" outlineLevel="3" x14ac:dyDescent="0.2">
      <c r="A215" s="33"/>
      <c r="B215" s="34" t="s">
        <v>150</v>
      </c>
      <c r="C215" s="47">
        <v>9322.6</v>
      </c>
      <c r="D215" s="47">
        <v>3724.8</v>
      </c>
      <c r="E215" s="56">
        <f t="shared" si="6"/>
        <v>39.954519125565831</v>
      </c>
      <c r="F215" s="56">
        <v>3154.6</v>
      </c>
      <c r="G215" s="56">
        <f t="shared" si="7"/>
        <v>118.07519178342739</v>
      </c>
    </row>
    <row r="216" spans="1:7" s="27" customFormat="1" ht="10.199999999999999" outlineLevel="3" x14ac:dyDescent="0.2">
      <c r="A216" s="15" t="s">
        <v>189</v>
      </c>
      <c r="B216" s="16" t="s">
        <v>190</v>
      </c>
      <c r="C216" s="45">
        <f>C218+C219+C221+C222+C220</f>
        <v>744507.49999999988</v>
      </c>
      <c r="D216" s="45">
        <f>D218+D219+D221+D222+D220</f>
        <v>432960.1</v>
      </c>
      <c r="E216" s="42">
        <f t="shared" si="6"/>
        <v>58.153893681393413</v>
      </c>
      <c r="F216" s="42">
        <f>F218+F219+F221+F222</f>
        <v>420277</v>
      </c>
      <c r="G216" s="42">
        <f t="shared" si="7"/>
        <v>103.01779540636294</v>
      </c>
    </row>
    <row r="217" spans="1:7" s="43" customFormat="1" ht="10.199999999999999" outlineLevel="3" x14ac:dyDescent="0.2">
      <c r="A217" s="33"/>
      <c r="B217" s="34" t="s">
        <v>150</v>
      </c>
      <c r="C217" s="47">
        <v>518567.1</v>
      </c>
      <c r="D217" s="47">
        <v>335745.5</v>
      </c>
      <c r="E217" s="56">
        <f t="shared" si="6"/>
        <v>64.744851726999258</v>
      </c>
      <c r="F217" s="56">
        <v>307168.90000000002</v>
      </c>
      <c r="G217" s="56">
        <f t="shared" si="7"/>
        <v>109.30322047577081</v>
      </c>
    </row>
    <row r="218" spans="1:7" s="17" customFormat="1" ht="10.199999999999999" outlineLevel="3" x14ac:dyDescent="0.2">
      <c r="A218" s="18" t="s">
        <v>191</v>
      </c>
      <c r="B218" s="19" t="s">
        <v>192</v>
      </c>
      <c r="C218" s="46">
        <v>201520.3</v>
      </c>
      <c r="D218" s="46">
        <v>101641.4</v>
      </c>
      <c r="E218" s="49">
        <f t="shared" si="6"/>
        <v>50.437300857531476</v>
      </c>
      <c r="F218" s="49">
        <v>114798.5</v>
      </c>
      <c r="G218" s="49">
        <f t="shared" si="7"/>
        <v>88.538961746015843</v>
      </c>
    </row>
    <row r="219" spans="1:7" s="17" customFormat="1" ht="10.199999999999999" outlineLevel="3" x14ac:dyDescent="0.2">
      <c r="A219" s="18" t="s">
        <v>193</v>
      </c>
      <c r="B219" s="19" t="s">
        <v>194</v>
      </c>
      <c r="C219" s="46">
        <v>398502.6</v>
      </c>
      <c r="D219" s="46">
        <v>266491.90000000002</v>
      </c>
      <c r="E219" s="49">
        <f t="shared" si="6"/>
        <v>66.873315255659577</v>
      </c>
      <c r="F219" s="49">
        <v>275410.5</v>
      </c>
      <c r="G219" s="49">
        <f t="shared" si="7"/>
        <v>96.761706616123945</v>
      </c>
    </row>
    <row r="220" spans="1:7" s="17" customFormat="1" ht="10.199999999999999" outlineLevel="3" x14ac:dyDescent="0.2">
      <c r="A220" s="18" t="s">
        <v>373</v>
      </c>
      <c r="B220" s="19" t="s">
        <v>374</v>
      </c>
      <c r="C220" s="46">
        <v>89163.4</v>
      </c>
      <c r="D220" s="46">
        <v>43885.599999999999</v>
      </c>
      <c r="E220" s="49">
        <f t="shared" si="6"/>
        <v>49.219298501403038</v>
      </c>
      <c r="F220" s="49"/>
      <c r="G220" s="49"/>
    </row>
    <row r="221" spans="1:7" s="17" customFormat="1" ht="10.199999999999999" outlineLevel="3" x14ac:dyDescent="0.2">
      <c r="A221" s="18" t="s">
        <v>195</v>
      </c>
      <c r="B221" s="19" t="s">
        <v>196</v>
      </c>
      <c r="C221" s="46">
        <v>29116.5</v>
      </c>
      <c r="D221" s="46">
        <v>9604.1</v>
      </c>
      <c r="E221" s="49">
        <f t="shared" si="6"/>
        <v>32.985077189909504</v>
      </c>
      <c r="F221" s="49">
        <v>11155.7</v>
      </c>
      <c r="G221" s="49">
        <f t="shared" si="7"/>
        <v>86.09141515099904</v>
      </c>
    </row>
    <row r="222" spans="1:7" s="17" customFormat="1" ht="10.199999999999999" outlineLevel="3" x14ac:dyDescent="0.2">
      <c r="A222" s="18" t="s">
        <v>197</v>
      </c>
      <c r="B222" s="19" t="s">
        <v>198</v>
      </c>
      <c r="C222" s="46">
        <v>26204.7</v>
      </c>
      <c r="D222" s="46">
        <v>11337.1</v>
      </c>
      <c r="E222" s="49">
        <f t="shared" si="6"/>
        <v>43.263613015985683</v>
      </c>
      <c r="F222" s="49">
        <v>18912.3</v>
      </c>
      <c r="G222" s="49">
        <f t="shared" si="7"/>
        <v>59.945643840252117</v>
      </c>
    </row>
    <row r="223" spans="1:7" s="27" customFormat="1" ht="10.199999999999999" outlineLevel="3" x14ac:dyDescent="0.2">
      <c r="A223" s="15" t="s">
        <v>199</v>
      </c>
      <c r="B223" s="16" t="s">
        <v>200</v>
      </c>
      <c r="C223" s="45">
        <f>C225</f>
        <v>101775.6</v>
      </c>
      <c r="D223" s="45">
        <f>D225</f>
        <v>47958.6</v>
      </c>
      <c r="E223" s="42">
        <f t="shared" si="6"/>
        <v>47.121903481777558</v>
      </c>
      <c r="F223" s="42">
        <f>F225</f>
        <v>49256.6</v>
      </c>
      <c r="G223" s="42">
        <f t="shared" si="7"/>
        <v>97.364820145929684</v>
      </c>
    </row>
    <row r="224" spans="1:7" s="43" customFormat="1" ht="10.199999999999999" outlineLevel="3" x14ac:dyDescent="0.2">
      <c r="A224" s="33"/>
      <c r="B224" s="34" t="s">
        <v>150</v>
      </c>
      <c r="C224" s="47">
        <v>72677.899999999994</v>
      </c>
      <c r="D224" s="47">
        <v>32571.1</v>
      </c>
      <c r="E224" s="56">
        <f t="shared" si="6"/>
        <v>44.815686749341957</v>
      </c>
      <c r="F224" s="56">
        <v>36185.699999999997</v>
      </c>
      <c r="G224" s="56">
        <f t="shared" si="7"/>
        <v>90.010971184749778</v>
      </c>
    </row>
    <row r="225" spans="1:7" s="17" customFormat="1" ht="10.199999999999999" outlineLevel="3" x14ac:dyDescent="0.2">
      <c r="A225" s="18" t="s">
        <v>201</v>
      </c>
      <c r="B225" s="19" t="s">
        <v>202</v>
      </c>
      <c r="C225" s="46">
        <v>101775.6</v>
      </c>
      <c r="D225" s="46">
        <v>47958.6</v>
      </c>
      <c r="E225" s="49">
        <f t="shared" si="6"/>
        <v>47.121903481777558</v>
      </c>
      <c r="F225" s="49">
        <v>49256.6</v>
      </c>
      <c r="G225" s="49">
        <f t="shared" si="7"/>
        <v>97.364820145929684</v>
      </c>
    </row>
    <row r="226" spans="1:7" s="17" customFormat="1" ht="10.199999999999999" outlineLevel="3" x14ac:dyDescent="0.2">
      <c r="A226" s="15" t="s">
        <v>350</v>
      </c>
      <c r="B226" s="16" t="s">
        <v>349</v>
      </c>
      <c r="C226" s="45">
        <f>C227</f>
        <v>565</v>
      </c>
      <c r="D226" s="45">
        <f>D227</f>
        <v>539.9</v>
      </c>
      <c r="E226" s="42">
        <f t="shared" si="6"/>
        <v>95.557522123893804</v>
      </c>
      <c r="F226" s="49"/>
      <c r="G226" s="49"/>
    </row>
    <row r="227" spans="1:7" s="17" customFormat="1" ht="10.199999999999999" outlineLevel="3" x14ac:dyDescent="0.2">
      <c r="A227" s="18" t="s">
        <v>351</v>
      </c>
      <c r="B227" s="19" t="s">
        <v>352</v>
      </c>
      <c r="C227" s="46">
        <v>565</v>
      </c>
      <c r="D227" s="46">
        <v>539.9</v>
      </c>
      <c r="E227" s="49">
        <f t="shared" si="6"/>
        <v>95.557522123893804</v>
      </c>
      <c r="F227" s="49"/>
      <c r="G227" s="49"/>
    </row>
    <row r="228" spans="1:7" s="27" customFormat="1" ht="10.199999999999999" outlineLevel="3" x14ac:dyDescent="0.2">
      <c r="A228" s="15">
        <v>1000</v>
      </c>
      <c r="B228" s="16" t="s">
        <v>203</v>
      </c>
      <c r="C228" s="45">
        <f>C230+C231+C232</f>
        <v>68260.299999999988</v>
      </c>
      <c r="D228" s="45">
        <f>D230+D231+D232</f>
        <v>48295.5</v>
      </c>
      <c r="E228" s="42">
        <f t="shared" si="6"/>
        <v>70.751959777498797</v>
      </c>
      <c r="F228" s="42">
        <f>F230+F231+F232</f>
        <v>53765.200000000004</v>
      </c>
      <c r="G228" s="42">
        <f t="shared" si="7"/>
        <v>89.82669087067471</v>
      </c>
    </row>
    <row r="229" spans="1:7" s="43" customFormat="1" ht="10.199999999999999" outlineLevel="3" x14ac:dyDescent="0.2">
      <c r="A229" s="33"/>
      <c r="B229" s="34" t="s">
        <v>150</v>
      </c>
      <c r="C229" s="47">
        <v>1492.6</v>
      </c>
      <c r="D229" s="47">
        <v>1347.2</v>
      </c>
      <c r="E229" s="56">
        <f t="shared" si="6"/>
        <v>90.25860913841619</v>
      </c>
      <c r="F229" s="56">
        <v>982.9</v>
      </c>
      <c r="G229" s="56">
        <f t="shared" si="7"/>
        <v>137.06379082307458</v>
      </c>
    </row>
    <row r="230" spans="1:7" s="17" customFormat="1" ht="10.199999999999999" outlineLevel="3" x14ac:dyDescent="0.2">
      <c r="A230" s="18" t="s">
        <v>204</v>
      </c>
      <c r="B230" s="19" t="s">
        <v>205</v>
      </c>
      <c r="C230" s="46">
        <v>6500</v>
      </c>
      <c r="D230" s="46">
        <v>3530.6</v>
      </c>
      <c r="E230" s="49">
        <f t="shared" si="6"/>
        <v>54.316923076923075</v>
      </c>
      <c r="F230" s="49">
        <v>3133.5</v>
      </c>
      <c r="G230" s="49">
        <f t="shared" si="7"/>
        <v>112.67273017392692</v>
      </c>
    </row>
    <row r="231" spans="1:7" s="17" customFormat="1" ht="10.199999999999999" outlineLevel="3" x14ac:dyDescent="0.2">
      <c r="A231" s="18">
        <v>1003</v>
      </c>
      <c r="B231" s="19" t="s">
        <v>206</v>
      </c>
      <c r="C231" s="46">
        <v>40758.699999999997</v>
      </c>
      <c r="D231" s="46">
        <v>28700.7</v>
      </c>
      <c r="E231" s="49">
        <f t="shared" si="6"/>
        <v>70.416132015986776</v>
      </c>
      <c r="F231" s="49">
        <v>31267.8</v>
      </c>
      <c r="G231" s="49">
        <f t="shared" si="7"/>
        <v>91.789956440811309</v>
      </c>
    </row>
    <row r="232" spans="1:7" s="17" customFormat="1" ht="10.199999999999999" outlineLevel="3" x14ac:dyDescent="0.2">
      <c r="A232" s="18">
        <v>1004</v>
      </c>
      <c r="B232" s="19" t="s">
        <v>207</v>
      </c>
      <c r="C232" s="46">
        <v>21001.599999999999</v>
      </c>
      <c r="D232" s="46">
        <v>16064.2</v>
      </c>
      <c r="E232" s="49">
        <f t="shared" si="6"/>
        <v>76.490362639037031</v>
      </c>
      <c r="F232" s="49">
        <v>19363.900000000001</v>
      </c>
      <c r="G232" s="49">
        <f t="shared" si="7"/>
        <v>82.959527781077156</v>
      </c>
    </row>
    <row r="233" spans="1:7" s="27" customFormat="1" ht="10.199999999999999" outlineLevel="3" x14ac:dyDescent="0.2">
      <c r="A233" s="15">
        <v>1100</v>
      </c>
      <c r="B233" s="16" t="s">
        <v>208</v>
      </c>
      <c r="C233" s="45">
        <f>C235</f>
        <v>16925.599999999999</v>
      </c>
      <c r="D233" s="45">
        <f>D235</f>
        <v>8152.5</v>
      </c>
      <c r="E233" s="42">
        <f t="shared" si="6"/>
        <v>48.166682421893469</v>
      </c>
      <c r="F233" s="42">
        <f>F235</f>
        <v>8261.1</v>
      </c>
      <c r="G233" s="42">
        <f t="shared" si="7"/>
        <v>98.68540509133166</v>
      </c>
    </row>
    <row r="234" spans="1:7" s="43" customFormat="1" ht="10.199999999999999" outlineLevel="3" x14ac:dyDescent="0.2">
      <c r="A234" s="33"/>
      <c r="B234" s="34" t="s">
        <v>150</v>
      </c>
      <c r="C234" s="47">
        <v>12256.6</v>
      </c>
      <c r="D234" s="47">
        <v>5576.5</v>
      </c>
      <c r="E234" s="56">
        <f t="shared" si="6"/>
        <v>45.497935806014716</v>
      </c>
      <c r="F234" s="56">
        <v>4971.3</v>
      </c>
      <c r="G234" s="56">
        <f t="shared" si="7"/>
        <v>112.17387806006475</v>
      </c>
    </row>
    <row r="235" spans="1:7" s="17" customFormat="1" ht="10.199999999999999" outlineLevel="3" x14ac:dyDescent="0.2">
      <c r="A235" s="18" t="s">
        <v>209</v>
      </c>
      <c r="B235" s="19" t="s">
        <v>210</v>
      </c>
      <c r="C235" s="46">
        <v>16925.599999999999</v>
      </c>
      <c r="D235" s="46">
        <v>8152.5</v>
      </c>
      <c r="E235" s="49">
        <f t="shared" si="6"/>
        <v>48.166682421893469</v>
      </c>
      <c r="F235" s="49">
        <v>8261.1</v>
      </c>
      <c r="G235" s="49">
        <f t="shared" si="7"/>
        <v>98.68540509133166</v>
      </c>
    </row>
    <row r="236" spans="1:7" s="27" customFormat="1" ht="10.199999999999999" outlineLevel="3" x14ac:dyDescent="0.2">
      <c r="A236" s="15">
        <v>1200</v>
      </c>
      <c r="B236" s="16" t="s">
        <v>211</v>
      </c>
      <c r="C236" s="45">
        <f>C238</f>
        <v>3249.3</v>
      </c>
      <c r="D236" s="45">
        <f>D238</f>
        <v>1386.2</v>
      </c>
      <c r="E236" s="42">
        <f t="shared" si="6"/>
        <v>42.661496322284798</v>
      </c>
      <c r="F236" s="42">
        <f>F238</f>
        <v>1624.4</v>
      </c>
      <c r="G236" s="42">
        <f t="shared" si="7"/>
        <v>85.336124107362721</v>
      </c>
    </row>
    <row r="237" spans="1:7" s="43" customFormat="1" ht="10.199999999999999" outlineLevel="3" x14ac:dyDescent="0.2">
      <c r="A237" s="33"/>
      <c r="B237" s="34" t="s">
        <v>150</v>
      </c>
      <c r="C237" s="47">
        <v>1277.5</v>
      </c>
      <c r="D237" s="47">
        <v>543.4</v>
      </c>
      <c r="E237" s="56">
        <f t="shared" si="6"/>
        <v>42.536203522504891</v>
      </c>
      <c r="F237" s="56">
        <v>834.5</v>
      </c>
      <c r="G237" s="56">
        <f t="shared" si="7"/>
        <v>65.116836428999406</v>
      </c>
    </row>
    <row r="238" spans="1:7" s="17" customFormat="1" ht="10.199999999999999" outlineLevel="3" x14ac:dyDescent="0.2">
      <c r="A238" s="18" t="s">
        <v>212</v>
      </c>
      <c r="B238" s="19" t="s">
        <v>213</v>
      </c>
      <c r="C238" s="46">
        <v>3249.3</v>
      </c>
      <c r="D238" s="46">
        <v>1386.2</v>
      </c>
      <c r="E238" s="49">
        <f t="shared" si="6"/>
        <v>42.661496322284798</v>
      </c>
      <c r="F238" s="49">
        <v>1624.4</v>
      </c>
      <c r="G238" s="49">
        <f t="shared" si="7"/>
        <v>85.336124107362721</v>
      </c>
    </row>
    <row r="239" spans="1:7" s="28" customFormat="1" ht="10.199999999999999" hidden="1" outlineLevel="3" x14ac:dyDescent="0.2">
      <c r="A239" s="36" t="s">
        <v>214</v>
      </c>
      <c r="B239" s="16" t="s">
        <v>215</v>
      </c>
      <c r="C239" s="46">
        <v>0</v>
      </c>
      <c r="D239" s="46">
        <f>D240</f>
        <v>0</v>
      </c>
      <c r="E239" s="49" t="e">
        <f t="shared" si="6"/>
        <v>#DIV/0!</v>
      </c>
      <c r="F239" s="42">
        <f>F240</f>
        <v>0</v>
      </c>
      <c r="G239" s="42" t="e">
        <f t="shared" si="7"/>
        <v>#DIV/0!</v>
      </c>
    </row>
    <row r="240" spans="1:7" ht="10.199999999999999" hidden="1" outlineLevel="3" x14ac:dyDescent="0.2">
      <c r="A240" s="18" t="s">
        <v>216</v>
      </c>
      <c r="B240" s="19" t="s">
        <v>217</v>
      </c>
      <c r="C240" s="46"/>
      <c r="D240" s="46">
        <v>0</v>
      </c>
      <c r="E240" s="49" t="e">
        <f t="shared" si="6"/>
        <v>#DIV/0!</v>
      </c>
      <c r="F240" s="49">
        <v>0</v>
      </c>
      <c r="G240" s="49" t="e">
        <f t="shared" si="7"/>
        <v>#DIV/0!</v>
      </c>
    </row>
    <row r="241" spans="1:7" ht="24" hidden="1" customHeight="1" outlineLevel="3" x14ac:dyDescent="0.2">
      <c r="A241" s="15" t="s">
        <v>214</v>
      </c>
      <c r="B241" s="16" t="s">
        <v>215</v>
      </c>
      <c r="C241" s="45">
        <v>0</v>
      </c>
      <c r="D241" s="45">
        <v>0</v>
      </c>
      <c r="E241" s="42" t="e">
        <f t="shared" si="6"/>
        <v>#DIV/0!</v>
      </c>
      <c r="F241" s="49">
        <v>0</v>
      </c>
      <c r="G241" s="49" t="e">
        <f t="shared" si="7"/>
        <v>#DIV/0!</v>
      </c>
    </row>
    <row r="242" spans="1:7" s="17" customFormat="1" ht="13.5" customHeight="1" outlineLevel="3" x14ac:dyDescent="0.2">
      <c r="A242" s="15" t="s">
        <v>214</v>
      </c>
      <c r="B242" s="16" t="s">
        <v>215</v>
      </c>
      <c r="C242" s="45">
        <f>C243</f>
        <v>5057.7</v>
      </c>
      <c r="D242" s="45">
        <f>D243</f>
        <v>2794.6</v>
      </c>
      <c r="E242" s="42">
        <f t="shared" si="6"/>
        <v>55.254364632145048</v>
      </c>
      <c r="F242" s="42"/>
      <c r="G242" s="42"/>
    </row>
    <row r="243" spans="1:7" s="17" customFormat="1" ht="24" customHeight="1" outlineLevel="3" x14ac:dyDescent="0.2">
      <c r="A243" s="18" t="s">
        <v>216</v>
      </c>
      <c r="B243" s="19" t="s">
        <v>217</v>
      </c>
      <c r="C243" s="46">
        <v>5057.7</v>
      </c>
      <c r="D243" s="46">
        <v>2794.6</v>
      </c>
      <c r="E243" s="49">
        <f t="shared" si="6"/>
        <v>55.254364632145048</v>
      </c>
      <c r="F243" s="49"/>
      <c r="G243" s="49"/>
    </row>
    <row r="244" spans="1:7" s="27" customFormat="1" ht="10.199999999999999" outlineLevel="3" x14ac:dyDescent="0.2">
      <c r="A244" s="15"/>
      <c r="B244" s="16" t="s">
        <v>218</v>
      </c>
      <c r="C244" s="45">
        <f>C177+C197+C203+C209+C216+C223+C228+C233+C236+C239+C241+C242+C226</f>
        <v>1294187.7000000002</v>
      </c>
      <c r="D244" s="45">
        <f>D177+D197+D203+D209+D216+D223+D228+D233+D236+D239+D242+D226</f>
        <v>701416.19999999984</v>
      </c>
      <c r="E244" s="42">
        <f t="shared" si="6"/>
        <v>54.197408922986966</v>
      </c>
      <c r="F244" s="42">
        <f>F177+F197+F203+F209+F216+F223+F228+F233+F236+F239</f>
        <v>662607.29999999993</v>
      </c>
      <c r="G244" s="42">
        <f t="shared" si="7"/>
        <v>105.85699855706387</v>
      </c>
    </row>
    <row r="245" spans="1:7" s="43" customFormat="1" ht="10.199999999999999" outlineLevel="3" x14ac:dyDescent="0.2">
      <c r="A245" s="59"/>
      <c r="B245" s="34" t="s">
        <v>150</v>
      </c>
      <c r="C245" s="47">
        <f>C179+C181+C183+C185+C189+C198+C205+C207+C210+C217+C224+C229+C234+C237</f>
        <v>764747.6</v>
      </c>
      <c r="D245" s="47">
        <f>D179+D181+D183+D185+D189+D198+D205+D207+D210+D217+D224+D229+D234+D237</f>
        <v>462638.7</v>
      </c>
      <c r="E245" s="56">
        <f t="shared" si="6"/>
        <v>60.495606655058488</v>
      </c>
      <c r="F245" s="56">
        <f>F179+F181+F183+F185+F189+F198+F205+F207+F210+F217+F224+F229+F234+F237</f>
        <v>424238.60000000003</v>
      </c>
      <c r="G245" s="56">
        <f t="shared" si="7"/>
        <v>109.05153373596839</v>
      </c>
    </row>
    <row r="246" spans="1:7" s="27" customFormat="1" ht="10.199999999999999" outlineLevel="3" x14ac:dyDescent="0.2">
      <c r="A246" s="36"/>
      <c r="B246" s="16" t="s">
        <v>219</v>
      </c>
      <c r="C246" s="45">
        <v>-40351.599999999999</v>
      </c>
      <c r="D246" s="45">
        <f>D175-D244</f>
        <v>-11612.699999999837</v>
      </c>
      <c r="E246" s="42"/>
      <c r="F246" s="42">
        <f>F175-F244</f>
        <v>54006.300000000163</v>
      </c>
      <c r="G246" s="42"/>
    </row>
    <row r="247" spans="1:7" ht="10.199999999999999" x14ac:dyDescent="0.2">
      <c r="C247" s="37"/>
      <c r="D247" s="37"/>
      <c r="F247" s="58"/>
    </row>
    <row r="248" spans="1:7" ht="10.199999999999999" x14ac:dyDescent="0.2">
      <c r="B248" s="7" t="s">
        <v>392</v>
      </c>
      <c r="C248" s="37"/>
      <c r="D248" s="64" t="s">
        <v>393</v>
      </c>
      <c r="E248" s="64"/>
      <c r="F248" s="64"/>
      <c r="G248" s="64"/>
    </row>
  </sheetData>
  <mergeCells count="4">
    <mergeCell ref="B1:G1"/>
    <mergeCell ref="A2:D2"/>
    <mergeCell ref="D248:E248"/>
    <mergeCell ref="F248:G248"/>
  </mergeCells>
  <pageMargins left="0.35433070866141736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D34"/>
  <sheetViews>
    <sheetView workbookViewId="0">
      <selection activeCell="D28" sqref="D28"/>
    </sheetView>
  </sheetViews>
  <sheetFormatPr defaultRowHeight="13.2" x14ac:dyDescent="0.25"/>
  <cols>
    <col min="3" max="3" width="13.88671875" bestFit="1" customWidth="1"/>
    <col min="4" max="4" width="15.44140625" customWidth="1"/>
  </cols>
  <sheetData>
    <row r="15" spans="3:4" x14ac:dyDescent="0.25">
      <c r="C15" s="2" t="s">
        <v>347</v>
      </c>
      <c r="D15" s="2" t="s">
        <v>348</v>
      </c>
    </row>
    <row r="16" spans="3:4" x14ac:dyDescent="0.25">
      <c r="C16" s="1">
        <v>29695979.219999999</v>
      </c>
      <c r="D16" s="1">
        <v>29695979.219999999</v>
      </c>
    </row>
    <row r="17" spans="3:4" x14ac:dyDescent="0.25">
      <c r="C17" s="1">
        <v>376805772.06</v>
      </c>
      <c r="D17" s="1">
        <v>345460545.39999998</v>
      </c>
    </row>
    <row r="18" spans="3:4" x14ac:dyDescent="0.25">
      <c r="C18" s="1">
        <v>6452200</v>
      </c>
      <c r="D18" s="1">
        <v>5765676.71</v>
      </c>
    </row>
    <row r="19" spans="3:4" x14ac:dyDescent="0.25">
      <c r="C19" s="1">
        <v>22312067</v>
      </c>
      <c r="D19" s="1">
        <v>18700994.989999998</v>
      </c>
    </row>
    <row r="20" spans="3:4" x14ac:dyDescent="0.25">
      <c r="C20" s="3">
        <v>48708650.539999999</v>
      </c>
      <c r="D20" s="3">
        <v>37651301.460000001</v>
      </c>
    </row>
    <row r="21" spans="3:4" x14ac:dyDescent="0.25">
      <c r="C21" s="1">
        <v>40704</v>
      </c>
      <c r="D21" s="1">
        <v>15615.72</v>
      </c>
    </row>
    <row r="22" spans="3:4" x14ac:dyDescent="0.25">
      <c r="C22" s="1">
        <v>86340027.959999993</v>
      </c>
      <c r="D22" s="1">
        <v>69069959.659999996</v>
      </c>
    </row>
    <row r="23" spans="3:4" x14ac:dyDescent="0.25">
      <c r="C23" s="1">
        <v>24181442.699999999</v>
      </c>
      <c r="D23" s="1">
        <v>18964464.219999999</v>
      </c>
    </row>
    <row r="24" spans="3:4" x14ac:dyDescent="0.25">
      <c r="C24" s="1">
        <v>1410</v>
      </c>
      <c r="D24" s="1">
        <v>710</v>
      </c>
    </row>
    <row r="25" spans="3:4" x14ac:dyDescent="0.25">
      <c r="C25" s="1">
        <v>36150290</v>
      </c>
      <c r="D25" s="1">
        <v>32290691.27</v>
      </c>
    </row>
    <row r="26" spans="3:4" x14ac:dyDescent="0.25">
      <c r="C26" s="1">
        <v>2201000</v>
      </c>
      <c r="D26" s="1">
        <v>1941179.17</v>
      </c>
    </row>
    <row r="27" spans="3:4" x14ac:dyDescent="0.25">
      <c r="C27" s="1">
        <v>2588018.19</v>
      </c>
      <c r="D27" s="1">
        <v>2588018.19</v>
      </c>
    </row>
    <row r="28" spans="3:4" x14ac:dyDescent="0.25">
      <c r="D28" s="1"/>
    </row>
    <row r="29" spans="3:4" x14ac:dyDescent="0.25">
      <c r="C29" s="1">
        <f>SUM(C16:C28)</f>
        <v>635477561.67000008</v>
      </c>
      <c r="D29" s="1"/>
    </row>
    <row r="30" spans="3:4" x14ac:dyDescent="0.25">
      <c r="D30" s="1"/>
    </row>
    <row r="31" spans="3:4" x14ac:dyDescent="0.25">
      <c r="D31" s="1"/>
    </row>
    <row r="32" spans="3:4" x14ac:dyDescent="0.25">
      <c r="D32" s="1"/>
    </row>
    <row r="33" spans="4:4" x14ac:dyDescent="0.25">
      <c r="D33" s="1"/>
    </row>
    <row r="34" spans="4:4" x14ac:dyDescent="0.25">
      <c r="D34" s="1">
        <f>SUM(D16:D33)</f>
        <v>562145136.00999999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ДЧБ</vt:lpstr>
      <vt:lpstr>Лист1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 В. Ханова</cp:lastModifiedBy>
  <cp:lastPrinted>2017-07-18T12:36:19Z</cp:lastPrinted>
  <dcterms:created xsi:type="dcterms:W3CDTF">2002-03-11T10:22:12Z</dcterms:created>
  <dcterms:modified xsi:type="dcterms:W3CDTF">2017-07-19T11:16:45Z</dcterms:modified>
</cp:coreProperties>
</file>